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Komunikace" sheetId="2" r:id="rId2"/>
    <sheet name="1 - Propustek 1" sheetId="3" r:id="rId3"/>
    <sheet name="2 - Propustek 2" sheetId="4" r:id="rId4"/>
    <sheet name="1P - Propustek 1P" sheetId="5" r:id="rId5"/>
    <sheet name="SO 102 - PHS" sheetId="6" r:id="rId6"/>
    <sheet name="SO 401 - Přeložka VO" sheetId="7" r:id="rId7"/>
    <sheet name="SO 000 - Vedlejší rozpočt..." sheetId="8" r:id="rId8"/>
    <sheet name="Pokyny pro vyplnění" sheetId="9" r:id="rId9"/>
  </sheets>
  <definedNames>
    <definedName name="_xlnm.Print_Area" localSheetId="0">'Rekapitulace stavby'!$D$4:$AO$33,'Rekapitulace stavby'!$C$39:$AQ$60</definedName>
    <definedName name="_xlnm.Print_Titles" localSheetId="0">'Rekapitulace stavby'!$49:$49</definedName>
    <definedName name="_xlnm._FilterDatabase" localSheetId="1" hidden="1">'01 - Komunikace'!$C$87:$K$369</definedName>
    <definedName name="_xlnm.Print_Area" localSheetId="1">'01 - Komunikace'!$C$4:$J$38,'01 - Komunikace'!$C$44:$J$67,'01 - Komunikace'!$C$73:$K$369</definedName>
    <definedName name="_xlnm.Print_Titles" localSheetId="1">'01 - Komunikace'!$87:$87</definedName>
    <definedName name="_xlnm._FilterDatabase" localSheetId="2" hidden="1">'1 - Propustek 1'!$C$88:$K$135</definedName>
    <definedName name="_xlnm.Print_Area" localSheetId="2">'1 - Propustek 1'!$C$4:$J$38,'1 - Propustek 1'!$C$44:$J$68,'1 - Propustek 1'!$C$74:$K$135</definedName>
    <definedName name="_xlnm.Print_Titles" localSheetId="2">'1 - Propustek 1'!$88:$88</definedName>
    <definedName name="_xlnm._FilterDatabase" localSheetId="3" hidden="1">'2 - Propustek 2'!$C$88:$K$134</definedName>
    <definedName name="_xlnm.Print_Area" localSheetId="3">'2 - Propustek 2'!$C$4:$J$38,'2 - Propustek 2'!$C$44:$J$68,'2 - Propustek 2'!$C$74:$K$134</definedName>
    <definedName name="_xlnm.Print_Titles" localSheetId="3">'2 - Propustek 2'!$88:$88</definedName>
    <definedName name="_xlnm._FilterDatabase" localSheetId="4" hidden="1">'1P - Propustek 1P'!$C$88:$K$127</definedName>
    <definedName name="_xlnm.Print_Area" localSheetId="4">'1P - Propustek 1P'!$C$4:$J$38,'1P - Propustek 1P'!$C$44:$J$68,'1P - Propustek 1P'!$C$74:$K$127</definedName>
    <definedName name="_xlnm.Print_Titles" localSheetId="4">'1P - Propustek 1P'!$88:$88</definedName>
    <definedName name="_xlnm._FilterDatabase" localSheetId="5" hidden="1">'SO 102 - PHS'!$C$82:$K$124</definedName>
    <definedName name="_xlnm.Print_Area" localSheetId="5">'SO 102 - PHS'!$C$4:$J$36,'SO 102 - PHS'!$C$42:$J$64,'SO 102 - PHS'!$C$70:$K$124</definedName>
    <definedName name="_xlnm.Print_Titles" localSheetId="5">'SO 102 - PHS'!$82:$82</definedName>
    <definedName name="_xlnm._FilterDatabase" localSheetId="6" hidden="1">'SO 401 - Přeložka VO'!$C$77:$K$83</definedName>
    <definedName name="_xlnm.Print_Area" localSheetId="6">'SO 401 - Přeložka VO'!$C$4:$J$36,'SO 401 - Přeložka VO'!$C$42:$J$59,'SO 401 - Přeložka VO'!$C$65:$K$83</definedName>
    <definedName name="_xlnm.Print_Titles" localSheetId="6">'SO 401 - Přeložka VO'!$77:$77</definedName>
    <definedName name="_xlnm._FilterDatabase" localSheetId="7" hidden="1">'SO 000 - Vedlejší rozpočt...'!$C$76:$K$100</definedName>
    <definedName name="_xlnm.Print_Area" localSheetId="7">'SO 000 - Vedlejší rozpočt...'!$C$4:$J$36,'SO 000 - Vedlejší rozpočt...'!$C$42:$J$58,'SO 000 - Vedlejší rozpočt...'!$C$64:$K$100</definedName>
    <definedName name="_xlnm.Print_Titles" localSheetId="7">'SO 000 - Vedlejší rozpočt...'!$76:$76</definedName>
    <definedName name="_xlnm.Print_Area" localSheetId="8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9"/>
  <c r="AX59"/>
  <c i="8"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1"/>
  <c r="BH81"/>
  <c r="BG81"/>
  <c r="BF81"/>
  <c r="T81"/>
  <c r="R81"/>
  <c r="P81"/>
  <c r="BK81"/>
  <c r="J81"/>
  <c r="BE81"/>
  <c r="BI79"/>
  <c r="F34"/>
  <c i="1" r="BD59"/>
  <c i="8" r="BH79"/>
  <c r="F33"/>
  <c i="1" r="BC59"/>
  <c i="8" r="BG79"/>
  <c r="F32"/>
  <c i="1" r="BB59"/>
  <c i="8" r="BF79"/>
  <c r="J31"/>
  <c i="1" r="AW59"/>
  <c i="8" r="F31"/>
  <c i="1" r="BA59"/>
  <c i="8" r="T79"/>
  <c r="T78"/>
  <c r="T77"/>
  <c r="R79"/>
  <c r="R78"/>
  <c r="R77"/>
  <c r="P79"/>
  <c r="P78"/>
  <c r="P77"/>
  <c i="1" r="AU59"/>
  <c i="8" r="BK79"/>
  <c r="BK78"/>
  <c r="J78"/>
  <c r="BK77"/>
  <c r="J77"/>
  <c r="J56"/>
  <c r="J27"/>
  <c i="1" r="AG59"/>
  <c i="8" r="J79"/>
  <c r="BE79"/>
  <c r="J30"/>
  <c i="1" r="AV59"/>
  <c i="8" r="F30"/>
  <c i="1" r="AZ59"/>
  <c i="8" r="J57"/>
  <c r="F71"/>
  <c r="E69"/>
  <c r="F49"/>
  <c r="E47"/>
  <c r="J36"/>
  <c r="J21"/>
  <c r="E21"/>
  <c r="J73"/>
  <c r="J51"/>
  <c r="J20"/>
  <c r="J18"/>
  <c r="E18"/>
  <c r="F74"/>
  <c r="F52"/>
  <c r="J17"/>
  <c r="J15"/>
  <c r="E15"/>
  <c r="F73"/>
  <c r="F51"/>
  <c r="J14"/>
  <c r="J12"/>
  <c r="J71"/>
  <c r="J49"/>
  <c r="E7"/>
  <c r="E67"/>
  <c r="E45"/>
  <c i="1" r="AY58"/>
  <c r="AX58"/>
  <c i="7" r="BI81"/>
  <c r="F34"/>
  <c i="1" r="BD58"/>
  <c i="7" r="BH81"/>
  <c r="F33"/>
  <c i="1" r="BC58"/>
  <c i="7" r="BG81"/>
  <c r="F32"/>
  <c i="1" r="BB58"/>
  <c i="7" r="BF81"/>
  <c r="J31"/>
  <c i="1" r="AW58"/>
  <c i="7" r="F31"/>
  <c i="1" r="BA58"/>
  <c i="7" r="T81"/>
  <c r="T80"/>
  <c r="T79"/>
  <c r="T78"/>
  <c r="R81"/>
  <c r="R80"/>
  <c r="R79"/>
  <c r="R78"/>
  <c r="P81"/>
  <c r="P80"/>
  <c r="P79"/>
  <c r="P78"/>
  <c i="1" r="AU58"/>
  <c i="7" r="BK81"/>
  <c r="BK80"/>
  <c r="J80"/>
  <c r="BK79"/>
  <c r="J79"/>
  <c r="BK78"/>
  <c r="J78"/>
  <c r="J56"/>
  <c r="J27"/>
  <c i="1" r="AG58"/>
  <c i="7" r="J81"/>
  <c r="BE81"/>
  <c r="J30"/>
  <c i="1" r="AV58"/>
  <c i="7" r="F30"/>
  <c i="1" r="AZ58"/>
  <c i="7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7"/>
  <c r="AX57"/>
  <c i="6" r="BI122"/>
  <c r="BH122"/>
  <c r="BG122"/>
  <c r="BF122"/>
  <c r="T122"/>
  <c r="T121"/>
  <c r="R122"/>
  <c r="R121"/>
  <c r="P122"/>
  <c r="P121"/>
  <c r="BK122"/>
  <c r="BK121"/>
  <c r="J121"/>
  <c r="J122"/>
  <c r="BE122"/>
  <c r="J63"/>
  <c r="BI117"/>
  <c r="BH117"/>
  <c r="BG117"/>
  <c r="BF117"/>
  <c r="T117"/>
  <c r="T116"/>
  <c r="R117"/>
  <c r="R116"/>
  <c r="P117"/>
  <c r="P116"/>
  <c r="BK117"/>
  <c r="BK116"/>
  <c r="J116"/>
  <c r="J117"/>
  <c r="BE117"/>
  <c r="J62"/>
  <c r="BI111"/>
  <c r="BH111"/>
  <c r="BG111"/>
  <c r="BF111"/>
  <c r="T111"/>
  <c r="T110"/>
  <c r="R111"/>
  <c r="R110"/>
  <c r="P111"/>
  <c r="P110"/>
  <c r="BK111"/>
  <c r="BK110"/>
  <c r="J110"/>
  <c r="J111"/>
  <c r="BE111"/>
  <c r="J61"/>
  <c r="BI106"/>
  <c r="BH106"/>
  <c r="BG106"/>
  <c r="BF106"/>
  <c r="T106"/>
  <c r="R106"/>
  <c r="P106"/>
  <c r="BK106"/>
  <c r="J106"/>
  <c r="BE106"/>
  <c r="BI102"/>
  <c r="BH102"/>
  <c r="BG102"/>
  <c r="BF102"/>
  <c r="T102"/>
  <c r="T101"/>
  <c r="R102"/>
  <c r="R101"/>
  <c r="P102"/>
  <c r="P101"/>
  <c r="BK102"/>
  <c r="BK101"/>
  <c r="J101"/>
  <c r="J102"/>
  <c r="BE102"/>
  <c r="J60"/>
  <c r="BI97"/>
  <c r="BH97"/>
  <c r="BG97"/>
  <c r="BF97"/>
  <c r="T97"/>
  <c r="R97"/>
  <c r="P97"/>
  <c r="BK97"/>
  <c r="J97"/>
  <c r="BE97"/>
  <c r="BI92"/>
  <c r="BH92"/>
  <c r="BG92"/>
  <c r="BF92"/>
  <c r="T92"/>
  <c r="T91"/>
  <c r="R92"/>
  <c r="R91"/>
  <c r="P92"/>
  <c r="P91"/>
  <c r="BK92"/>
  <c r="BK91"/>
  <c r="J91"/>
  <c r="J92"/>
  <c r="BE92"/>
  <c r="J59"/>
  <c r="BI86"/>
  <c r="F34"/>
  <c i="1" r="BD57"/>
  <c i="6" r="BH86"/>
  <c r="F33"/>
  <c i="1" r="BC57"/>
  <c i="6" r="BG86"/>
  <c r="F32"/>
  <c i="1" r="BB57"/>
  <c i="6" r="BF86"/>
  <c r="J31"/>
  <c i="1" r="AW57"/>
  <c i="6" r="F31"/>
  <c i="1" r="BA57"/>
  <c i="6" r="T86"/>
  <c r="T85"/>
  <c r="T84"/>
  <c r="T83"/>
  <c r="R86"/>
  <c r="R85"/>
  <c r="R84"/>
  <c r="R83"/>
  <c r="P86"/>
  <c r="P85"/>
  <c r="P84"/>
  <c r="P83"/>
  <c i="1" r="AU57"/>
  <c i="6" r="BK86"/>
  <c r="BK85"/>
  <c r="J85"/>
  <c r="BK84"/>
  <c r="J84"/>
  <c r="BK83"/>
  <c r="J83"/>
  <c r="J56"/>
  <c r="J27"/>
  <c i="1" r="AG57"/>
  <c i="6" r="J86"/>
  <c r="BE86"/>
  <c r="J30"/>
  <c i="1" r="AV57"/>
  <c i="6" r="F30"/>
  <c i="1" r="AZ57"/>
  <c i="6" r="J58"/>
  <c r="J57"/>
  <c r="F77"/>
  <c r="E75"/>
  <c r="F49"/>
  <c r="E47"/>
  <c r="J36"/>
  <c r="J21"/>
  <c r="E21"/>
  <c r="J79"/>
  <c r="J51"/>
  <c r="J20"/>
  <c r="J18"/>
  <c r="E18"/>
  <c r="F80"/>
  <c r="F52"/>
  <c r="J17"/>
  <c r="J15"/>
  <c r="E15"/>
  <c r="F79"/>
  <c r="F51"/>
  <c r="J14"/>
  <c r="J12"/>
  <c r="J77"/>
  <c r="J49"/>
  <c r="E7"/>
  <c r="E73"/>
  <c r="E45"/>
  <c i="5" r="J117"/>
  <c i="1" r="AY56"/>
  <c r="AX56"/>
  <c i="5" r="BI124"/>
  <c r="BH124"/>
  <c r="BG124"/>
  <c r="BF124"/>
  <c r="T124"/>
  <c r="T123"/>
  <c r="R124"/>
  <c r="R123"/>
  <c r="P124"/>
  <c r="P123"/>
  <c r="BK124"/>
  <c r="BK123"/>
  <c r="J123"/>
  <c r="J124"/>
  <c r="BE124"/>
  <c r="J67"/>
  <c r="BI119"/>
  <c r="BH119"/>
  <c r="BG119"/>
  <c r="BF119"/>
  <c r="T119"/>
  <c r="T118"/>
  <c r="R119"/>
  <c r="R118"/>
  <c r="P119"/>
  <c r="P118"/>
  <c r="BK119"/>
  <c r="BK118"/>
  <c r="J118"/>
  <c r="J119"/>
  <c r="BE119"/>
  <c r="J66"/>
  <c r="J65"/>
  <c r="BI113"/>
  <c r="BH113"/>
  <c r="BG113"/>
  <c r="BF113"/>
  <c r="T113"/>
  <c r="T112"/>
  <c r="R113"/>
  <c r="R112"/>
  <c r="P113"/>
  <c r="P112"/>
  <c r="BK113"/>
  <c r="BK112"/>
  <c r="J112"/>
  <c r="J113"/>
  <c r="BE113"/>
  <c r="J64"/>
  <c r="BI108"/>
  <c r="BH108"/>
  <c r="BG108"/>
  <c r="BF108"/>
  <c r="T108"/>
  <c r="T107"/>
  <c r="R108"/>
  <c r="R107"/>
  <c r="P108"/>
  <c r="P107"/>
  <c r="BK108"/>
  <c r="BK107"/>
  <c r="J107"/>
  <c r="J108"/>
  <c r="BE108"/>
  <c r="J63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2"/>
  <c r="F36"/>
  <c i="1" r="BD56"/>
  <c i="5" r="BH92"/>
  <c r="F35"/>
  <c i="1" r="BC56"/>
  <c i="5" r="BG92"/>
  <c r="F34"/>
  <c i="1" r="BB56"/>
  <c i="5" r="BF92"/>
  <c r="J33"/>
  <c i="1" r="AW56"/>
  <c i="5" r="F33"/>
  <c i="1" r="BA56"/>
  <c i="5" r="T92"/>
  <c r="T91"/>
  <c r="T90"/>
  <c r="T89"/>
  <c r="R92"/>
  <c r="R91"/>
  <c r="R90"/>
  <c r="R89"/>
  <c r="P92"/>
  <c r="P91"/>
  <c r="P90"/>
  <c r="P89"/>
  <c i="1" r="AU56"/>
  <c i="5" r="BK92"/>
  <c r="BK91"/>
  <c r="J91"/>
  <c r="BK90"/>
  <c r="J90"/>
  <c r="BK89"/>
  <c r="J89"/>
  <c r="J60"/>
  <c r="J29"/>
  <c i="1" r="AG56"/>
  <c i="5" r="J92"/>
  <c r="BE92"/>
  <c r="J32"/>
  <c i="1" r="AV56"/>
  <c i="5" r="F32"/>
  <c i="1" r="AZ56"/>
  <c i="5" r="J62"/>
  <c r="J61"/>
  <c r="F83"/>
  <c r="E81"/>
  <c r="F53"/>
  <c r="E51"/>
  <c r="J38"/>
  <c r="J23"/>
  <c r="E23"/>
  <c r="J85"/>
  <c r="J55"/>
  <c r="J22"/>
  <c r="J20"/>
  <c r="E20"/>
  <c r="F86"/>
  <c r="F56"/>
  <c r="J19"/>
  <c r="J17"/>
  <c r="E17"/>
  <c r="F85"/>
  <c r="F55"/>
  <c r="J16"/>
  <c r="J14"/>
  <c r="J83"/>
  <c r="J53"/>
  <c r="E7"/>
  <c r="E77"/>
  <c r="E47"/>
  <c i="1" r="AY55"/>
  <c r="AX55"/>
  <c i="4" r="BI131"/>
  <c r="BH131"/>
  <c r="BG131"/>
  <c r="BF131"/>
  <c r="T131"/>
  <c r="T130"/>
  <c r="R131"/>
  <c r="R130"/>
  <c r="P131"/>
  <c r="P130"/>
  <c r="BK131"/>
  <c r="BK130"/>
  <c r="J130"/>
  <c r="J131"/>
  <c r="BE131"/>
  <c r="J67"/>
  <c r="BI126"/>
  <c r="BH126"/>
  <c r="BG126"/>
  <c r="BF126"/>
  <c r="T126"/>
  <c r="T125"/>
  <c r="R126"/>
  <c r="R125"/>
  <c r="P126"/>
  <c r="P125"/>
  <c r="BK126"/>
  <c r="BK125"/>
  <c r="J125"/>
  <c r="J126"/>
  <c r="BE126"/>
  <c r="J66"/>
  <c r="BI122"/>
  <c r="BH122"/>
  <c r="BG122"/>
  <c r="BF122"/>
  <c r="T122"/>
  <c r="R122"/>
  <c r="P122"/>
  <c r="BK122"/>
  <c r="J122"/>
  <c r="BE122"/>
  <c r="BI118"/>
  <c r="BH118"/>
  <c r="BG118"/>
  <c r="BF118"/>
  <c r="T118"/>
  <c r="T117"/>
  <c r="R118"/>
  <c r="R117"/>
  <c r="P118"/>
  <c r="P117"/>
  <c r="BK118"/>
  <c r="BK117"/>
  <c r="J117"/>
  <c r="J118"/>
  <c r="BE118"/>
  <c r="J65"/>
  <c r="BI113"/>
  <c r="BH113"/>
  <c r="BG113"/>
  <c r="BF113"/>
  <c r="T113"/>
  <c r="T112"/>
  <c r="R113"/>
  <c r="R112"/>
  <c r="P113"/>
  <c r="P112"/>
  <c r="BK113"/>
  <c r="BK112"/>
  <c r="J112"/>
  <c r="J113"/>
  <c r="BE113"/>
  <c r="J64"/>
  <c r="BI108"/>
  <c r="BH108"/>
  <c r="BG108"/>
  <c r="BF108"/>
  <c r="T108"/>
  <c r="T107"/>
  <c r="R108"/>
  <c r="R107"/>
  <c r="P108"/>
  <c r="P107"/>
  <c r="BK108"/>
  <c r="BK107"/>
  <c r="J107"/>
  <c r="J108"/>
  <c r="BE108"/>
  <c r="J63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2"/>
  <c r="F36"/>
  <c i="1" r="BD55"/>
  <c i="4" r="BH92"/>
  <c r="F35"/>
  <c i="1" r="BC55"/>
  <c i="4" r="BG92"/>
  <c r="F34"/>
  <c i="1" r="BB55"/>
  <c i="4" r="BF92"/>
  <c r="J33"/>
  <c i="1" r="AW55"/>
  <c i="4" r="F33"/>
  <c i="1" r="BA55"/>
  <c i="4" r="T92"/>
  <c r="T91"/>
  <c r="T90"/>
  <c r="T89"/>
  <c r="R92"/>
  <c r="R91"/>
  <c r="R90"/>
  <c r="R89"/>
  <c r="P92"/>
  <c r="P91"/>
  <c r="P90"/>
  <c r="P89"/>
  <c i="1" r="AU55"/>
  <c i="4" r="BK92"/>
  <c r="BK91"/>
  <c r="J91"/>
  <c r="BK90"/>
  <c r="J90"/>
  <c r="BK89"/>
  <c r="J89"/>
  <c r="J60"/>
  <c r="J29"/>
  <c i="1" r="AG55"/>
  <c i="4" r="J92"/>
  <c r="BE92"/>
  <c r="J32"/>
  <c i="1" r="AV55"/>
  <c i="4" r="F32"/>
  <c i="1" r="AZ55"/>
  <c i="4" r="J62"/>
  <c r="J61"/>
  <c r="F83"/>
  <c r="E81"/>
  <c r="F53"/>
  <c r="E51"/>
  <c r="J38"/>
  <c r="J23"/>
  <c r="E23"/>
  <c r="J85"/>
  <c r="J55"/>
  <c r="J22"/>
  <c r="J20"/>
  <c r="E20"/>
  <c r="F86"/>
  <c r="F56"/>
  <c r="J19"/>
  <c r="J17"/>
  <c r="E17"/>
  <c r="F85"/>
  <c r="F55"/>
  <c r="J16"/>
  <c r="J14"/>
  <c r="J83"/>
  <c r="J53"/>
  <c r="E7"/>
  <c r="E77"/>
  <c r="E47"/>
  <c i="1" r="AY54"/>
  <c r="AX54"/>
  <c i="3" r="BI132"/>
  <c r="BH132"/>
  <c r="BG132"/>
  <c r="BF132"/>
  <c r="T132"/>
  <c r="T131"/>
  <c r="R132"/>
  <c r="R131"/>
  <c r="P132"/>
  <c r="P131"/>
  <c r="BK132"/>
  <c r="BK131"/>
  <c r="J131"/>
  <c r="J132"/>
  <c r="BE132"/>
  <c r="J67"/>
  <c r="BI127"/>
  <c r="BH127"/>
  <c r="BG127"/>
  <c r="BF127"/>
  <c r="T127"/>
  <c r="T126"/>
  <c r="R127"/>
  <c r="R126"/>
  <c r="P127"/>
  <c r="P126"/>
  <c r="BK127"/>
  <c r="BK126"/>
  <c r="J126"/>
  <c r="J127"/>
  <c r="BE127"/>
  <c r="J66"/>
  <c r="BI122"/>
  <c r="BH122"/>
  <c r="BG122"/>
  <c r="BF122"/>
  <c r="T122"/>
  <c r="R122"/>
  <c r="P122"/>
  <c r="BK122"/>
  <c r="J122"/>
  <c r="BE122"/>
  <c r="BI118"/>
  <c r="BH118"/>
  <c r="BG118"/>
  <c r="BF118"/>
  <c r="T118"/>
  <c r="T117"/>
  <c r="R118"/>
  <c r="R117"/>
  <c r="P118"/>
  <c r="P117"/>
  <c r="BK118"/>
  <c r="BK117"/>
  <c r="J117"/>
  <c r="J118"/>
  <c r="BE118"/>
  <c r="J65"/>
  <c r="BI113"/>
  <c r="BH113"/>
  <c r="BG113"/>
  <c r="BF113"/>
  <c r="T113"/>
  <c r="T112"/>
  <c r="R113"/>
  <c r="R112"/>
  <c r="P113"/>
  <c r="P112"/>
  <c r="BK113"/>
  <c r="BK112"/>
  <c r="J112"/>
  <c r="J113"/>
  <c r="BE113"/>
  <c r="J64"/>
  <c r="BI108"/>
  <c r="BH108"/>
  <c r="BG108"/>
  <c r="BF108"/>
  <c r="T108"/>
  <c r="T107"/>
  <c r="R108"/>
  <c r="R107"/>
  <c r="P108"/>
  <c r="P107"/>
  <c r="BK108"/>
  <c r="BK107"/>
  <c r="J107"/>
  <c r="J108"/>
  <c r="BE108"/>
  <c r="J63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2"/>
  <c r="F36"/>
  <c i="1" r="BD54"/>
  <c i="3" r="BH92"/>
  <c r="F35"/>
  <c i="1" r="BC54"/>
  <c i="3" r="BG92"/>
  <c r="F34"/>
  <c i="1" r="BB54"/>
  <c i="3" r="BF92"/>
  <c r="J33"/>
  <c i="1" r="AW54"/>
  <c i="3" r="F33"/>
  <c i="1" r="BA54"/>
  <c i="3" r="T92"/>
  <c r="T91"/>
  <c r="T90"/>
  <c r="T89"/>
  <c r="R92"/>
  <c r="R91"/>
  <c r="R90"/>
  <c r="R89"/>
  <c r="P92"/>
  <c r="P91"/>
  <c r="P90"/>
  <c r="P89"/>
  <c i="1" r="AU54"/>
  <c i="3" r="BK92"/>
  <c r="BK91"/>
  <c r="J91"/>
  <c r="BK90"/>
  <c r="J90"/>
  <c r="BK89"/>
  <c r="J89"/>
  <c r="J60"/>
  <c r="J29"/>
  <c i="1" r="AG54"/>
  <c i="3" r="J92"/>
  <c r="BE92"/>
  <c r="J32"/>
  <c i="1" r="AV54"/>
  <c i="3" r="F32"/>
  <c i="1" r="AZ54"/>
  <c i="3" r="J62"/>
  <c r="J61"/>
  <c r="F83"/>
  <c r="E81"/>
  <c r="F53"/>
  <c r="E51"/>
  <c r="J38"/>
  <c r="J23"/>
  <c r="E23"/>
  <c r="J85"/>
  <c r="J55"/>
  <c r="J22"/>
  <c r="J20"/>
  <c r="E20"/>
  <c r="F86"/>
  <c r="F56"/>
  <c r="J19"/>
  <c r="J17"/>
  <c r="E17"/>
  <c r="F85"/>
  <c r="F55"/>
  <c r="J16"/>
  <c r="J14"/>
  <c r="J83"/>
  <c r="J53"/>
  <c r="E7"/>
  <c r="E77"/>
  <c r="E47"/>
  <c i="1" r="AY53"/>
  <c r="AX53"/>
  <c i="2" r="BI366"/>
  <c r="BH366"/>
  <c r="BG366"/>
  <c r="BF366"/>
  <c r="T366"/>
  <c r="R366"/>
  <c r="P366"/>
  <c r="BK366"/>
  <c r="J366"/>
  <c r="BE366"/>
  <c r="BI362"/>
  <c r="BH362"/>
  <c r="BG362"/>
  <c r="BF362"/>
  <c r="T362"/>
  <c r="R362"/>
  <c r="P362"/>
  <c r="BK362"/>
  <c r="J362"/>
  <c r="BE362"/>
  <c r="BI358"/>
  <c r="BH358"/>
  <c r="BG358"/>
  <c r="BF358"/>
  <c r="T358"/>
  <c r="R358"/>
  <c r="P358"/>
  <c r="BK358"/>
  <c r="J358"/>
  <c r="BE358"/>
  <c r="BI351"/>
  <c r="BH351"/>
  <c r="BG351"/>
  <c r="BF351"/>
  <c r="T351"/>
  <c r="R351"/>
  <c r="P351"/>
  <c r="BK351"/>
  <c r="J351"/>
  <c r="BE351"/>
  <c r="BI344"/>
  <c r="BH344"/>
  <c r="BG344"/>
  <c r="BF344"/>
  <c r="T344"/>
  <c r="R344"/>
  <c r="P344"/>
  <c r="BK344"/>
  <c r="J344"/>
  <c r="BE344"/>
  <c r="BI324"/>
  <c r="BH324"/>
  <c r="BG324"/>
  <c r="BF324"/>
  <c r="T324"/>
  <c r="R324"/>
  <c r="P324"/>
  <c r="BK324"/>
  <c r="J324"/>
  <c r="BE324"/>
  <c r="BI308"/>
  <c r="BH308"/>
  <c r="BG308"/>
  <c r="BF308"/>
  <c r="T308"/>
  <c r="R308"/>
  <c r="P308"/>
  <c r="BK308"/>
  <c r="J308"/>
  <c r="BE308"/>
  <c r="BI303"/>
  <c r="BH303"/>
  <c r="BG303"/>
  <c r="BF303"/>
  <c r="T303"/>
  <c r="R303"/>
  <c r="P303"/>
  <c r="BK303"/>
  <c r="J303"/>
  <c r="BE303"/>
  <c r="BI299"/>
  <c r="BH299"/>
  <c r="BG299"/>
  <c r="BF299"/>
  <c r="T299"/>
  <c r="R299"/>
  <c r="P299"/>
  <c r="BK299"/>
  <c r="J299"/>
  <c r="BE299"/>
  <c r="BI284"/>
  <c r="BH284"/>
  <c r="BG284"/>
  <c r="BF284"/>
  <c r="T284"/>
  <c r="R284"/>
  <c r="P284"/>
  <c r="BK284"/>
  <c r="J284"/>
  <c r="BE284"/>
  <c r="BI265"/>
  <c r="BH265"/>
  <c r="BG265"/>
  <c r="BF265"/>
  <c r="T265"/>
  <c r="T264"/>
  <c r="R265"/>
  <c r="R264"/>
  <c r="P265"/>
  <c r="P264"/>
  <c r="BK265"/>
  <c r="BK264"/>
  <c r="J264"/>
  <c r="J265"/>
  <c r="BE265"/>
  <c r="J66"/>
  <c r="BI259"/>
  <c r="BH259"/>
  <c r="BG259"/>
  <c r="BF259"/>
  <c r="T259"/>
  <c r="R259"/>
  <c r="P259"/>
  <c r="BK259"/>
  <c r="J259"/>
  <c r="BE259"/>
  <c r="BI255"/>
  <c r="BH255"/>
  <c r="BG255"/>
  <c r="BF255"/>
  <c r="T255"/>
  <c r="R255"/>
  <c r="P255"/>
  <c r="BK255"/>
  <c r="J255"/>
  <c r="BE255"/>
  <c r="BI251"/>
  <c r="BH251"/>
  <c r="BG251"/>
  <c r="BF251"/>
  <c r="T251"/>
  <c r="R251"/>
  <c r="P251"/>
  <c r="BK251"/>
  <c r="J251"/>
  <c r="BE251"/>
  <c r="BI247"/>
  <c r="BH247"/>
  <c r="BG247"/>
  <c r="BF247"/>
  <c r="T247"/>
  <c r="R247"/>
  <c r="P247"/>
  <c r="BK247"/>
  <c r="J247"/>
  <c r="BE247"/>
  <c r="BI243"/>
  <c r="BH243"/>
  <c r="BG243"/>
  <c r="BF243"/>
  <c r="T243"/>
  <c r="R243"/>
  <c r="P243"/>
  <c r="BK243"/>
  <c r="J243"/>
  <c r="BE243"/>
  <c r="BI239"/>
  <c r="BH239"/>
  <c r="BG239"/>
  <c r="BF239"/>
  <c r="T239"/>
  <c r="R239"/>
  <c r="P239"/>
  <c r="BK239"/>
  <c r="J239"/>
  <c r="BE239"/>
  <c r="BI234"/>
  <c r="BH234"/>
  <c r="BG234"/>
  <c r="BF234"/>
  <c r="T234"/>
  <c r="R234"/>
  <c r="P234"/>
  <c r="BK234"/>
  <c r="J234"/>
  <c r="BE234"/>
  <c r="BI230"/>
  <c r="BH230"/>
  <c r="BG230"/>
  <c r="BF230"/>
  <c r="T230"/>
  <c r="R230"/>
  <c r="P230"/>
  <c r="BK230"/>
  <c r="J230"/>
  <c r="BE230"/>
  <c r="BI225"/>
  <c r="BH225"/>
  <c r="BG225"/>
  <c r="BF225"/>
  <c r="T225"/>
  <c r="R225"/>
  <c r="P225"/>
  <c r="BK225"/>
  <c r="J225"/>
  <c r="BE225"/>
  <c r="BI221"/>
  <c r="BH221"/>
  <c r="BG221"/>
  <c r="BF221"/>
  <c r="T221"/>
  <c r="R221"/>
  <c r="P221"/>
  <c r="BK221"/>
  <c r="J221"/>
  <c r="BE221"/>
  <c r="BI217"/>
  <c r="BH217"/>
  <c r="BG217"/>
  <c r="BF217"/>
  <c r="T217"/>
  <c r="R217"/>
  <c r="P217"/>
  <c r="BK217"/>
  <c r="J217"/>
  <c r="BE217"/>
  <c r="BI213"/>
  <c r="BH213"/>
  <c r="BG213"/>
  <c r="BF213"/>
  <c r="T213"/>
  <c r="R213"/>
  <c r="P213"/>
  <c r="BK213"/>
  <c r="J213"/>
  <c r="BE213"/>
  <c r="BI208"/>
  <c r="BH208"/>
  <c r="BG208"/>
  <c r="BF208"/>
  <c r="T208"/>
  <c r="R208"/>
  <c r="P208"/>
  <c r="BK208"/>
  <c r="J208"/>
  <c r="BE208"/>
  <c r="BI203"/>
  <c r="BH203"/>
  <c r="BG203"/>
  <c r="BF203"/>
  <c r="T203"/>
  <c r="T202"/>
  <c r="R203"/>
  <c r="R202"/>
  <c r="P203"/>
  <c r="P202"/>
  <c r="BK203"/>
  <c r="BK202"/>
  <c r="J202"/>
  <c r="J203"/>
  <c r="BE203"/>
  <c r="J65"/>
  <c r="BI197"/>
  <c r="BH197"/>
  <c r="BG197"/>
  <c r="BF197"/>
  <c r="T197"/>
  <c r="R197"/>
  <c r="P197"/>
  <c r="BK197"/>
  <c r="J197"/>
  <c r="BE197"/>
  <c r="BI193"/>
  <c r="BH193"/>
  <c r="BG193"/>
  <c r="BF193"/>
  <c r="T193"/>
  <c r="T192"/>
  <c r="R193"/>
  <c r="R192"/>
  <c r="P193"/>
  <c r="P192"/>
  <c r="BK193"/>
  <c r="BK192"/>
  <c r="J192"/>
  <c r="J193"/>
  <c r="BE193"/>
  <c r="J64"/>
  <c r="BI188"/>
  <c r="BH188"/>
  <c r="BG188"/>
  <c r="BF188"/>
  <c r="T188"/>
  <c r="R188"/>
  <c r="P188"/>
  <c r="BK188"/>
  <c r="J188"/>
  <c r="BE188"/>
  <c r="BI182"/>
  <c r="BH182"/>
  <c r="BG182"/>
  <c r="BF182"/>
  <c r="T182"/>
  <c r="R182"/>
  <c r="P182"/>
  <c r="BK182"/>
  <c r="J182"/>
  <c r="BE182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69"/>
  <c r="BH169"/>
  <c r="BG169"/>
  <c r="BF169"/>
  <c r="T169"/>
  <c r="R169"/>
  <c r="P169"/>
  <c r="BK169"/>
  <c r="J169"/>
  <c r="BE169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0"/>
  <c r="BH150"/>
  <c r="BG150"/>
  <c r="BF150"/>
  <c r="T150"/>
  <c r="R150"/>
  <c r="P150"/>
  <c r="BK150"/>
  <c r="J150"/>
  <c r="BE150"/>
  <c r="BI145"/>
  <c r="BH145"/>
  <c r="BG145"/>
  <c r="BF145"/>
  <c r="T145"/>
  <c r="R145"/>
  <c r="P145"/>
  <c r="BK145"/>
  <c r="J145"/>
  <c r="BE145"/>
  <c r="BI138"/>
  <c r="BH138"/>
  <c r="BG138"/>
  <c r="BF138"/>
  <c r="T138"/>
  <c r="R138"/>
  <c r="P138"/>
  <c r="BK138"/>
  <c r="J138"/>
  <c r="BE138"/>
  <c r="BI133"/>
  <c r="BH133"/>
  <c r="BG133"/>
  <c r="BF133"/>
  <c r="T133"/>
  <c r="R133"/>
  <c r="P133"/>
  <c r="BK133"/>
  <c r="J133"/>
  <c r="BE133"/>
  <c r="BI117"/>
  <c r="BH117"/>
  <c r="BG117"/>
  <c r="BF117"/>
  <c r="T117"/>
  <c r="R117"/>
  <c r="P117"/>
  <c r="BK117"/>
  <c r="J117"/>
  <c r="BE117"/>
  <c r="BI112"/>
  <c r="BH112"/>
  <c r="BG112"/>
  <c r="BF112"/>
  <c r="T112"/>
  <c r="R112"/>
  <c r="P112"/>
  <c r="BK112"/>
  <c r="J112"/>
  <c r="BE112"/>
  <c r="BI107"/>
  <c r="BH107"/>
  <c r="BG107"/>
  <c r="BF107"/>
  <c r="T107"/>
  <c r="R107"/>
  <c r="P107"/>
  <c r="BK107"/>
  <c r="J107"/>
  <c r="BE107"/>
  <c r="BI102"/>
  <c r="BH102"/>
  <c r="BG102"/>
  <c r="BF102"/>
  <c r="T102"/>
  <c r="R102"/>
  <c r="P102"/>
  <c r="BK102"/>
  <c r="J102"/>
  <c r="BE102"/>
  <c r="BI99"/>
  <c r="BH99"/>
  <c r="BG99"/>
  <c r="BF99"/>
  <c r="T99"/>
  <c r="T98"/>
  <c r="R99"/>
  <c r="R98"/>
  <c r="P99"/>
  <c r="P98"/>
  <c r="BK99"/>
  <c r="BK98"/>
  <c r="J98"/>
  <c r="J99"/>
  <c r="BE99"/>
  <c r="J63"/>
  <c r="BI94"/>
  <c r="BH94"/>
  <c r="BG94"/>
  <c r="BF94"/>
  <c r="T94"/>
  <c r="R94"/>
  <c r="P94"/>
  <c r="BK94"/>
  <c r="J94"/>
  <c r="BE94"/>
  <c r="BI91"/>
  <c r="F36"/>
  <c i="1" r="BD53"/>
  <c i="2" r="BH91"/>
  <c r="F35"/>
  <c i="1" r="BC53"/>
  <c i="2" r="BG91"/>
  <c r="F34"/>
  <c i="1" r="BB53"/>
  <c i="2" r="BF91"/>
  <c r="J33"/>
  <c i="1" r="AW53"/>
  <c i="2" r="F33"/>
  <c i="1" r="BA53"/>
  <c i="2" r="T91"/>
  <c r="T90"/>
  <c r="T89"/>
  <c r="T88"/>
  <c r="R91"/>
  <c r="R90"/>
  <c r="R89"/>
  <c r="R88"/>
  <c r="P91"/>
  <c r="P90"/>
  <c r="P89"/>
  <c r="P88"/>
  <c i="1" r="AU53"/>
  <c i="2" r="BK91"/>
  <c r="BK90"/>
  <c r="J90"/>
  <c r="BK89"/>
  <c r="J89"/>
  <c r="BK88"/>
  <c r="J88"/>
  <c r="J60"/>
  <c r="J29"/>
  <c i="1" r="AG53"/>
  <c i="2" r="J91"/>
  <c r="BE91"/>
  <c r="J32"/>
  <c i="1" r="AV53"/>
  <c i="2" r="F32"/>
  <c i="1" r="AZ53"/>
  <c i="2" r="J62"/>
  <c r="J61"/>
  <c r="F82"/>
  <c r="E80"/>
  <c r="F53"/>
  <c r="E51"/>
  <c r="J38"/>
  <c r="J23"/>
  <c r="E23"/>
  <c r="J84"/>
  <c r="J55"/>
  <c r="J22"/>
  <c r="J20"/>
  <c r="E20"/>
  <c r="F85"/>
  <c r="F56"/>
  <c r="J19"/>
  <c r="J17"/>
  <c r="E17"/>
  <c r="F84"/>
  <c r="F55"/>
  <c r="J16"/>
  <c r="J14"/>
  <c r="J82"/>
  <c r="J53"/>
  <c r="E7"/>
  <c r="E76"/>
  <c r="E47"/>
  <c i="1"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9"/>
  <c r="AN59"/>
  <c r="AT58"/>
  <c r="AN58"/>
  <c r="AT57"/>
  <c r="AN57"/>
  <c r="AT56"/>
  <c r="AN56"/>
  <c r="AT55"/>
  <c r="AN55"/>
  <c r="AT54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<sst xmlns="http://schemas.openxmlformats.org/spreadsheetml/2006/main">
  <si>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</si>
  <si>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</si>
  <si>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</si>
  <si>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</si>
  <si>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</si>
  <si>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</si>
  <si>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</si>
  <si>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{ece185d3-c30d-4d40-a891-e61457392e2d}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</si>
  <si>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</si>
  <si>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</si>
  <si>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</si>
  <si>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</si>
  <si>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</si>
  <si>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</si>
  <si>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</si>
  <si>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</si>
  <si>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</si>
  <si>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201629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</si>
  <si>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</si>
  <si>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</si>
  <si>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II/272 Starý Vestec, přeložka silnice - PD</t>
  </si>
  <si>
    <t>KSO:</t>
  </si>
  <si>
    <t>CC-CZ:</t>
  </si>
  <si>
    <t>Místo:</t>
  </si>
  <si>
    <t xml:space="preserve"> </t>
  </si>
  <si>
    <t>Datum:</t>
  </si>
  <si>
    <t>12. 11. 2018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</si>
  <si>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</si>
  <si>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</si>
  <si>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</si>
  <si>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</si>
  <si>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</si>
  <si>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</si>
  <si>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</si>
  <si>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</si>
  <si>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</si>
  <si>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</si>
  <si>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</si>
  <si>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</si>
  <si>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</si>
  <si>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</si>
  <si>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</si>
  <si>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</si>
  <si>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</si>
  <si>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</si>
  <si>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</si>
  <si>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</si>
  <si>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</si>
  <si>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</si>
  <si>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</si>
  <si>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</si>
  <si>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</si>
  <si>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</si>
  <si>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</si>
  <si>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</si>
  <si>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</si>
  <si>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</si>
  <si>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</si>
  <si>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</si>
  <si>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</si>
  <si>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</si>
  <si>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</si>
  <si>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</si>
  <si>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</si>
  <si>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</si>
  <si>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</si>
  <si>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</si>
  <si>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</si>
  <si>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</si>
  <si>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</si>
  <si>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</si>
  <si>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</si>
  <si>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</si>
  <si>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</si>
  <si>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Komunikace</t>
  </si>
  <si>
    <t>STA</t>
  </si>
  <si>
    <t>1</t>
  </si>
  <si>
    <t>{0494925c-88bc-41e2-bb30-e4c0af163f6b}</t>
  </si>
  <si>
    <t>2</t>
  </si>
  <si>
    <t>/</t>
  </si>
  <si>
    <t>01</t>
  </si>
  <si>
    <t>Soupis</t>
  </si>
  <si>
    <t>{55686745-494a-422f-b78c-ca584d67b8a7}</t>
  </si>
  <si>
    <t>Propustek 1</t>
  </si>
  <si>
    <t>{e99e31ef-49a1-4aa9-9091-ecb088dd6718}</t>
  </si>
  <si>
    <t>Propustek 2</t>
  </si>
  <si>
    <t>{f43ad477-8219-47bd-9486-96dedb18f3a4}</t>
  </si>
  <si>
    <t>1P</t>
  </si>
  <si>
    <t>Propustek 1P</t>
  </si>
  <si>
    <t>{339fb70a-71ba-4b0c-9e16-d9a77d96f691}</t>
  </si>
  <si>
    <t>SO 102</t>
  </si>
  <si>
    <t>PHS</t>
  </si>
  <si>
    <t>{6ac4422c-bf4b-49be-80fe-763b66da39fe}</t>
  </si>
  <si>
    <t>SO 401</t>
  </si>
  <si>
    <t>Přeložka VO</t>
  </si>
  <si>
    <t>{3dd1db5d-2129-4e3f-aa67-360fe7544f67}</t>
  </si>
  <si>
    <t>SO 000</t>
  </si>
  <si>
    <t>Vedlejší rozpočtové náklady</t>
  </si>
  <si>
    <t>{7a9adf67-18d2-4be8-a999-0b2981547bf0}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</si>
  <si>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</si>
  <si>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</si>
  <si>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</si>
  <si>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</si>
  <si>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</si>
  <si>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</si>
  <si>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</si>
  <si>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101 - Komunikace</t>
  </si>
  <si>
    <t>Soupis:</t>
  </si>
  <si>
    <t>01 - Komunikace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</si>
  <si>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</si>
  <si>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</si>
  <si>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</si>
  <si>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</si>
  <si>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</si>
  <si>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</si>
  <si>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0 - Všeobecné konstrukce a práce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</si>
  <si>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</si>
  <si>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</si>
  <si>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</si>
  <si>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</si>
  <si>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</si>
  <si>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</si>
  <si>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</si>
  <si>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</si>
  <si>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</si>
  <si>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</si>
  <si>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</si>
  <si>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</si>
  <si>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</si>
  <si>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</si>
  <si>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</si>
  <si>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</si>
  <si>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</si>
  <si>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</si>
  <si>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</si>
  <si>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</si>
  <si>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</si>
  <si>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Všeobecné konstrukce a práce</t>
  </si>
  <si>
    <t>K</t>
  </si>
  <si>
    <t>014122</t>
  </si>
  <si>
    <t>POPLATKY ZA SKLÁDKU TYP S-OO (OSTATNÍ ODPAD)</t>
  </si>
  <si>
    <t>T</t>
  </si>
  <si>
    <t>4</t>
  </si>
  <si>
    <t>-651502079</t>
  </si>
  <si>
    <t>PP</t>
  </si>
  <si>
    <t>VV</t>
  </si>
  <si>
    <t>"pol 12932 - čištění příkopů"294,00*0,5*1,5</t>
  </si>
  <si>
    <t>014132</t>
  </si>
  <si>
    <t>POPLATKY ZA SKLÁDKU TYP S-NO (NEBEZPEČNÝ ODPAD)</t>
  </si>
  <si>
    <t>-191589749</t>
  </si>
  <si>
    <t>Technická specifikace: zahrnuje veškeré poplatky provozovateli skládky související s uložením odpadu na skládce.</t>
  </si>
  <si>
    <t>"pol 113138 - odstranění krytu"262,5*2,4</t>
  </si>
  <si>
    <t>"pol 113728 - fréza"370,8*2,4</t>
  </si>
  <si>
    <t>Zemní práce</t>
  </si>
  <si>
    <t>45</t>
  </si>
  <si>
    <t>112018</t>
  </si>
  <si>
    <t>KÁCENÍ STROMŮ D KMENE DO 0,5M S ODSTRANĚNÍM PAŘEZŮ, ODVOZ DO 20KM</t>
  </si>
  <si>
    <t>KUS</t>
  </si>
  <si>
    <t>OTSKP 2018</t>
  </si>
  <si>
    <t>-1604204188</t>
  </si>
  <si>
    <t>PSC</t>
  </si>
  <si>
    <t>Poznámka k souboru cen:_x000d_
Kácení stromů se měří v [ks] poražených stromů (průměr stromů se měří v místě řezu) a zahrnuje zejména: - poražení stromu a osekání větví - spálení větví na hromadách nebo štěpkování - dopravu a uložení kmenů, případné další práce s nimi dle pokynů zadávací dokumentace Odstranění pařezů se měří v [ks] vytrhaných nebo vykopaných pařezů a zahrnuje zejména: - vytrhání nebo vykopání pařezů - veškeré zemní práce spojené s odstraněním pařezů - dopravu a uložení pařezů, případně další práce s nimi dle pokynů zadávací dokumentace - zásyp jam po pařezech</t>
  </si>
  <si>
    <t>3</t>
  </si>
  <si>
    <t>113138</t>
  </si>
  <si>
    <t>ODSTRANĚNÍ KRYTU ZPEVNĚNÝCH PLOCH S ASFALT POJIVEM, ODVOZ DO 20KM</t>
  </si>
  <si>
    <t>M3</t>
  </si>
  <si>
    <t>1821345873</t>
  </si>
  <si>
    <t>Poznámka k souboru cen:_x000d_
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</si>
  <si>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</t>
  </si>
  <si>
    <t>Poznámka k položce:
Poplatek za skládku je uveden v položce 014132.</t>
  </si>
  <si>
    <t>"odbourání asfaltového krytu v napojení"0,15*1750</t>
  </si>
  <si>
    <t>113728</t>
  </si>
  <si>
    <t>FRÉZOVÁNÍ ZPEVNĚNÝCH PLOCH ASFALTOVÝCH, ODVOZ DO 20KM</t>
  </si>
  <si>
    <t>2102899718</t>
  </si>
  <si>
    <t>"fréza v tloušťce 120 mm"0,12*(3150-60)</t>
  </si>
  <si>
    <t>5</t>
  </si>
  <si>
    <t>12110</t>
  </si>
  <si>
    <t>SEJMUTÍ ORNICE NEBO LESNÍ PŮDY</t>
  </si>
  <si>
    <t>834151220</t>
  </si>
  <si>
    <t>Poznámka k souboru cen:_x000d_
položka zahrnuje sejmutí ornice bez ohledu na tloušťku vrstvy a její vodorovnou dopravu nezahrnuje uložení na trvalou skládku</t>
  </si>
  <si>
    <t xml:space="preserve">Poznámka k položce:
Uložení na dočasnou skládku.
Rozprostření ornice viz položky 18220 a 18230.
Nevyužitý materiál bude uložen na místo určené investorem.
</t>
  </si>
  <si>
    <t>"sejmutí ornice v tl. 150 mm"0,15*(112+8659+305)</t>
  </si>
  <si>
    <t>6</t>
  </si>
  <si>
    <t>122738</t>
  </si>
  <si>
    <t>ODKOPÁVKY A PROKOPÁVKY OBECNÉ TŘ. I, ODVOZ DO 20KM</t>
  </si>
  <si>
    <t>-1801876270</t>
  </si>
  <si>
    <t>Poznámka k souboru cen:_x000d_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</si>
  <si>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Poznámka k položce:
Uložení na místo určené investorem.</t>
  </si>
  <si>
    <t>"řez 1-7"0</t>
  </si>
  <si>
    <t>"řez 8"2*30</t>
  </si>
  <si>
    <t>"řez 9 - 13"0</t>
  </si>
  <si>
    <t>"řez 14"2,5*30</t>
  </si>
  <si>
    <t>"řez 15 "5*30</t>
  </si>
  <si>
    <t>"řez 16"3*30</t>
  </si>
  <si>
    <t>"řez 17"3*30</t>
  </si>
  <si>
    <t>"řez 18"4*30</t>
  </si>
  <si>
    <t>"vybourání stávající vozovky v napojení"1750*0,4</t>
  </si>
  <si>
    <t>"středový ostrůvek"260*0,12</t>
  </si>
  <si>
    <t>"odkopávky pod ostrůvky"(33+26+33)*0,17</t>
  </si>
  <si>
    <t>"výkopy pro příkopy"2*400*0,1</t>
  </si>
  <si>
    <t>7</t>
  </si>
  <si>
    <t>122738.1</t>
  </si>
  <si>
    <t>954353805</t>
  </si>
  <si>
    <t>ODKOPÁVKY A PROKOPÁVKY OBECNÉ TŘ. I, ODVOZ DO 20KM
Čerpání položky na přímý příkaz TDI.</t>
  </si>
  <si>
    <t>"sanace pláně 400 mm odhad 60%"4530*1,15*0,5*0,6</t>
  </si>
  <si>
    <t>8</t>
  </si>
  <si>
    <t>12573</t>
  </si>
  <si>
    <t>VYKOPÁVKY ZE ZEMNÍKŮ A SKLÁDEK TŘ. I</t>
  </si>
  <si>
    <t>289066327</t>
  </si>
  <si>
    <t xml:space="preserve">Poznámka k souboru cen:_x000d_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ruční vykopávky, odstranění kořenů a napadávek - pažení, vzepření a rozepření vč. přepažování (vyjma štětových stěn) - úpravu, ochranu a očištění dna, základové spáry, stěn a svahů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položka nezahrnuje: - práce spojené s otvírkou zemníku </t>
  </si>
  <si>
    <t>Poznámka k položce:
Výkop z dočasné skládky.</t>
  </si>
  <si>
    <t>"viz pol 18220 - rozprostření ornice"749,25</t>
  </si>
  <si>
    <t>"viz pol 18230 - rozprostření ornice"149,4</t>
  </si>
  <si>
    <t>"odvoz ornice na investorem určené místo"1361,4-898,65</t>
  </si>
  <si>
    <t>9</t>
  </si>
  <si>
    <t>12932</t>
  </si>
  <si>
    <t>ČIŠTĚNÍ PŘÍKOPŮ OD NÁNOSU DO 0,5M3/M</t>
  </si>
  <si>
    <t>M</t>
  </si>
  <si>
    <t>-1306085781</t>
  </si>
  <si>
    <t>Poznámka k souboru cen:_x000d_
Součástí položky je vodorovná a svislá doprava, přemístění, přeložení, manipulace s materiálem a uložení na skládku. Nezahrnuje poplatek za skládku, který se vykazuje v položce 0141** (s výjimkou malého množství materiálu, kde je možné poplatek zahrnout do jednotkové ceny položky – tento fakt musí být uveden v doplňujícím textu k položce)</t>
  </si>
  <si>
    <t>Poznámka k položce:
Poplatek za skládku je uveden v položce 014122.</t>
  </si>
  <si>
    <t xml:space="preserve">"pročištění a reprofilace  příkopu"34+84+139+73</t>
  </si>
  <si>
    <t>10</t>
  </si>
  <si>
    <t>129957</t>
  </si>
  <si>
    <t>ČIŠTĚNÍ POTRUBÍ DN DO 500MM</t>
  </si>
  <si>
    <t>-1024769354</t>
  </si>
  <si>
    <t>"pročištění propustků"5+9+4+6+6+6</t>
  </si>
  <si>
    <t>11</t>
  </si>
  <si>
    <t>17110</t>
  </si>
  <si>
    <t>ULOŽENÍ SYPANINY DO NÁSYPŮ SE ZHUTNĚNÍM</t>
  </si>
  <si>
    <t>-1729829078</t>
  </si>
  <si>
    <t>Poznámka k souboru cen:_x000d_
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</si>
  <si>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"úprava terénu po napojení"900*0,55</t>
  </si>
  <si>
    <t>12</t>
  </si>
  <si>
    <t>17180</t>
  </si>
  <si>
    <t>ULOŽENÍ SYPANINY DO NÁSYPŮ Z NAKUPOVANÝCH MATERIÁLŮ</t>
  </si>
  <si>
    <t>-574009377</t>
  </si>
  <si>
    <t>Poznámka k souboru cen:_x000d_
položka zahrnuje: - kompletní provedení zemní konstrukce (násypového tělesa včetně aktivní zóny)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</si>
  <si>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"PŘ 1"7*30</t>
  </si>
  <si>
    <t>"PŘ 2"6*30</t>
  </si>
  <si>
    <t>"PŘ 3"5*30</t>
  </si>
  <si>
    <t>"PŘ 4"5*30</t>
  </si>
  <si>
    <t>"PŘ 10"4*30</t>
  </si>
  <si>
    <t>"PŘ 13"4*30</t>
  </si>
  <si>
    <t>"PŘ 14"4*30</t>
  </si>
  <si>
    <t>13</t>
  </si>
  <si>
    <t>17380</t>
  </si>
  <si>
    <t>ZEMNÍ KRAJNICE A DOSYPÁVKY Z NAKUPOVANÝCH MATERIÁLŮ</t>
  </si>
  <si>
    <t>-1087458988</t>
  </si>
  <si>
    <t>Poznámka k souboru cen:_x000d_
položka zahrnuje: - kompletní provedení zemní konstrukce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svahování, hutnění a uzavírání povrchů svahů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</si>
  <si>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"dosypávka krajnice"2*0,3*(550+60)</t>
  </si>
  <si>
    <t>14</t>
  </si>
  <si>
    <t>18220</t>
  </si>
  <si>
    <t>ROZPROSTŘENÍ ORNICE VE SVAHU</t>
  </si>
  <si>
    <t>-1490932945</t>
  </si>
  <si>
    <t>Poznámka k souboru cen:_x000d_
položka zahrnuje: nutné přemístění ornice z dočasných skládek vzdálených do 50m rozprostření ornice v předepsané tloušťce ve svahu přes 1:5</t>
  </si>
  <si>
    <t>"ornice - příkopy"(550+60)*2*4,5*0,15</t>
  </si>
  <si>
    <t>18230</t>
  </si>
  <si>
    <t>ROZPROSTŘENÍ ORNICE V ROVINĚ</t>
  </si>
  <si>
    <t>1536059785</t>
  </si>
  <si>
    <t>Poznámka k souboru cen:_x000d_
položka zahrnuje: nutné přemístění ornice z dočasných skládek vzdálených do 50m rozprostření ornice v předepsané tloušťce v rovině a ve svahu do 1:5</t>
  </si>
  <si>
    <t>"středový ostrov tl. 150 mm"96*0,15</t>
  </si>
  <si>
    <t>"úprava terénu po napojení tl. 150 mm"900*0,15</t>
  </si>
  <si>
    <t>16</t>
  </si>
  <si>
    <t>18242</t>
  </si>
  <si>
    <t>ZALOŽENÍ TRÁVNÍKU HYDROOSEVEM NA ORNICI</t>
  </si>
  <si>
    <t>M2</t>
  </si>
  <si>
    <t>1154348580</t>
  </si>
  <si>
    <t>Poznámka k souboru cen:_x000d_
Zahrnuje dodání předepsané travní směsi, hydroosev na ornici, zalévání, první pokosení, to vše bez ohledu na sklon terénu</t>
  </si>
  <si>
    <t>"příkopy"(550+60)*2*4,5</t>
  </si>
  <si>
    <t>"úprava terénu po napojení"900</t>
  </si>
  <si>
    <t>"středový ostrov"96</t>
  </si>
  <si>
    <t>17</t>
  </si>
  <si>
    <t>184B27</t>
  </si>
  <si>
    <t>VYSAZOVÁNÍ STROMŮ LISTNATÝCH V KONTEJNERU OBVOD KMENE DO 20CM, PODCHOZÍ VÝŠ MIN 2,4M</t>
  </si>
  <si>
    <t>-413123519</t>
  </si>
  <si>
    <t>Poznámka k souboru cen:_x000d_
Položka vysazování stromů dodávku projektem předepsaných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Obvod kmene se měří ve výšce 1,00m nad zemí. položka zahrnuje veškerý materiál, výrobky a polotovary, včetně mimostaveništní a vnitrostaveništní dopravy (rovněž přesuny), včetně naložení a složení, případně s uložením</t>
  </si>
  <si>
    <t>"vysazení 7 vzrostlých listnatých stromů"7</t>
  </si>
  <si>
    <t>Zakládání</t>
  </si>
  <si>
    <t>18</t>
  </si>
  <si>
    <t>21452</t>
  </si>
  <si>
    <t>SANAČNÍ VRSTVY Z KAMENIVA DRCENÉHO</t>
  </si>
  <si>
    <t>1969687820</t>
  </si>
  <si>
    <t>SANAČNÍ VRSTVY Z KAMENIVA DRCENÉHO
Čerpání položky na přímý příkaz TDI.</t>
  </si>
  <si>
    <t>Poznámka k souboru cen:_x000d_
položka zahrnuje dodávku předepsaného kameniva, mimostaveništní a vnitrostaveništní dopravu a jeho uložení není-li v zadávací dokumentaci uvedeno jinak, jedná se o nakupovaný materiál</t>
  </si>
  <si>
    <t>19</t>
  </si>
  <si>
    <t>28997</t>
  </si>
  <si>
    <t>OPLÁŠTĚNÍ (ZPEVNĚNÍ) Z GEOTEXTILIE A GEOMŘÍŽOVIN</t>
  </si>
  <si>
    <t>-755634343</t>
  </si>
  <si>
    <t>Poznámka k souboru cen:_x000d_
Položka zahrnuje: - dodávku předepsané geotextilie nebo geomřížoviny - úpravu, očištění a ochranu podkladu - přichycení k podkladu, případně zatížení - úpravy spojů a zajištění okrajů - úpravy pro odvodnění - nutné přesahy - mimostaveništní a vnitrostaveništní dopravu</t>
  </si>
  <si>
    <t>Poznámka k položce:
Čerpání položky na příkaz TDI.</t>
  </si>
  <si>
    <t>"sanace pláně separační geotextilie odhad 60%"4530*1,15*0,6</t>
  </si>
  <si>
    <t>Komunikace pozemní</t>
  </si>
  <si>
    <t>20</t>
  </si>
  <si>
    <t>56210</t>
  </si>
  <si>
    <t>VOZOVKOVÉ VRSTVY Z MATERIÁLŮ STABIL CEMENTEM</t>
  </si>
  <si>
    <t>-67559224</t>
  </si>
  <si>
    <t>Poznámka k souboru cen:_x000d_
- dodání směsi v požadované kvalitě - očištění podkladu - uložení směsi dle předepsaného technologického předpisu a zhutnění vrstvy v předepsané tloušťce - zřízení vrstvy bez rozlišení šířky, pokládání vrstvy po etapách, včetně pracovních spar a spojů - úpravu napojení, ukončení - úpravu dilatačních spar včetně předepsané výztuže - nezahrnuje postřiky, nátěry - nezahrnuje úpravu povrchu krytu</t>
  </si>
  <si>
    <t xml:space="preserve">"celé kční souvrství - SC C 8/10  tl. 150 mm"(4530+120)*0,15</t>
  </si>
  <si>
    <t xml:space="preserve">"středový ostrůvek - SC C 8/10  tl. 160 mm"160*0,16</t>
  </si>
  <si>
    <t>56330</t>
  </si>
  <si>
    <t>VOZOVKOVÉ VRSTVY ZE ŠTĚRKODRTI</t>
  </si>
  <si>
    <t>1306721819</t>
  </si>
  <si>
    <t>Poznámka k souboru cen:_x000d_
- dodání kameniva předepsané kvality a zrnitosti - rozprostření a zhutnění vrstvy v předepsané tloušťce - zřízení vrstvy bez rozlišení šířky, pokládání vrstvy po etapách - nezahrnuje postřiky, nátěry</t>
  </si>
  <si>
    <t>"vozovka - ŠDA 0/63 tl. 250 mm"(4530+120)*0,25</t>
  </si>
  <si>
    <t>"ostrůvky - ŠDB 0/32 tl. 220 a 400 mm"(33*(0,4+0,22+0,22)+26*0,22)</t>
  </si>
  <si>
    <t>22</t>
  </si>
  <si>
    <t>56363</t>
  </si>
  <si>
    <t>VOZOVKOVÉ VRSTVY Z RECYKLOVANÉHO MATERIÁLU TL DO 150MM</t>
  </si>
  <si>
    <t>1600018754</t>
  </si>
  <si>
    <t>Poznámka k souboru cen:_x000d_
- dodání recyklátu v požadované kvalitě - očištění podkladu - uložení recyklátu dle předepsaného technologického předpisu, zhutnění vrstvy v předepsané tloušťce - zřízení vrstvy bez rozlišení šířky, pokládání vrstvy po etapách, včetně pracovních spar a spojů - úpravu napojení, ukončení - nezahrnuje postřiky, nátěry</t>
  </si>
  <si>
    <t>"hospodářské sjezdy - povrch z recyklátu tl. min. 100 mm"80+15+36</t>
  </si>
  <si>
    <t>23</t>
  </si>
  <si>
    <t>56963</t>
  </si>
  <si>
    <t>ZPEVNĚNÍ KRAJNIC Z RECYKLOVANÉHO MATERIÁLU TL DO 150MM</t>
  </si>
  <si>
    <t>-1254515775</t>
  </si>
  <si>
    <t>290+15+240+116+62+62</t>
  </si>
  <si>
    <t>24</t>
  </si>
  <si>
    <t>572123</t>
  </si>
  <si>
    <t>INFILTRAČNÍ POSTŘIK Z EMULZE DO 1,0KG/M2</t>
  </si>
  <si>
    <t>-556910902</t>
  </si>
  <si>
    <t>Poznámka k souboru cen:_x000d_
- dodání všech předepsaných materiálů pro postřiky v předepsaném množství - provedení dle předepsaného technologického předpisu - zřízení vrstvy bez rozlišení šířky, pokládání vrstvy po etapách - úpravu napojení, ukončení</t>
  </si>
  <si>
    <t>"PI - CP 0,60 kg/m2 - pod ACP"(4530+120)</t>
  </si>
  <si>
    <t>25</t>
  </si>
  <si>
    <t>572214</t>
  </si>
  <si>
    <t>SPOJOVACÍ POSTŘIK Z MODIFIK EMULZE DO 0,5KG/M2</t>
  </si>
  <si>
    <t>1128103851</t>
  </si>
  <si>
    <t>"PS - CP 0,30 kg/m2 - pod SMA"(4530+120)</t>
  </si>
  <si>
    <t>"PS - CP 0,30 kg/m2 - pod ACL"(4530+120)</t>
  </si>
  <si>
    <t>26</t>
  </si>
  <si>
    <t>572224</t>
  </si>
  <si>
    <t>SPOJOVACÍ POSTŘIK Z MODIFIK EMULZE DO 1,0KG/M2</t>
  </si>
  <si>
    <t>634657899</t>
  </si>
  <si>
    <t>"PS - CP 0,60 kg/m2 - pod ACL - fréza"(2800-100)</t>
  </si>
  <si>
    <t>27</t>
  </si>
  <si>
    <t>574D06</t>
  </si>
  <si>
    <t>ASFALTOVÝ BETON PRO LOŽNÍ VRSTVY MODIFIK ACL 16+, 16S</t>
  </si>
  <si>
    <t>1925329303</t>
  </si>
  <si>
    <t>Poznámka k souboru cen:_x000d_
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</si>
  <si>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"obchvat - ACL 16 S tl. 60 mm"(4530+120)*0,06</t>
  </si>
  <si>
    <t>"fréza - ACL 16 S tl. 80 mm"(2800-100)*0,08</t>
  </si>
  <si>
    <t>28</t>
  </si>
  <si>
    <t>574F06</t>
  </si>
  <si>
    <t>ASFALTOVÝ BETON PRO PODKLADNÍ VRSTVY MODIFIK ACP 16+, 16S</t>
  </si>
  <si>
    <t>-1939216679</t>
  </si>
  <si>
    <t>"obchvaz - ACP 16 S tl. 50 mm"(4530+120)*0,05</t>
  </si>
  <si>
    <t>29</t>
  </si>
  <si>
    <t>574J04</t>
  </si>
  <si>
    <t>ASFALTOVÝ KOBEREC MASTIXOVÝ MODIFIK SMA 11+, 11S</t>
  </si>
  <si>
    <t>-952550904</t>
  </si>
  <si>
    <t>"asf. koberec mastixový SMA 11 S tl. 40 mm"(4530+2800)*0,04</t>
  </si>
  <si>
    <t>30</t>
  </si>
  <si>
    <t>577A2</t>
  </si>
  <si>
    <t>VÝSPRAVA TRHLIN ASFALTOVOU ZÁLIVKOU MODIFIK</t>
  </si>
  <si>
    <t>-1981164071</t>
  </si>
  <si>
    <t>Poznámka k souboru cen:_x000d_
- vyfrézování drážky šířky do 20mm hloubky do 40mm - vyčištění - nátěr - výplň předepsanou zálivkovou hmotou</t>
  </si>
  <si>
    <t>"odhad cca 70 m"70</t>
  </si>
  <si>
    <t>31</t>
  </si>
  <si>
    <t>58212</t>
  </si>
  <si>
    <t>DLÁŽDĚNÉ KRYTY Z VELKÝCH KOSTEK DO LOŽE Z MC</t>
  </si>
  <si>
    <t>100894405</t>
  </si>
  <si>
    <t>Poznámka k souboru cen:_x000d_
- dodání dlažebního materiálu v požadované kvalitě, dodání materiálu pro předepsané lože v tloušťce předepsané dokumentací a pro předepsanou výplň spar - očištění podkladu - uložení dlažby dle předepsaného technologického předpisu včetně předepsané podkladní vrstvy a předepsané výplně spar - zřízení vrstvy bez rozlišení šířky, pokládání vrstvy po etapách - úpravu napojení, ukončení podél obrubníků, dilatačních zařízení, odvodňovacích proužků, odvodňovačů, vpustí, šachet a pod., nestanoví-li zadávací dokumentace jinak - nezahrnuje postřiky, nátěry - nezahrnuje těsnění podél obrubníků, dilatačních zařízení, odvodňovacích proužků, odvodňovačů, vpustí, šachet a pod.</t>
  </si>
  <si>
    <t>"středový ostrůvek - žulové kostky velké DL 150 mm"160</t>
  </si>
  <si>
    <t>32</t>
  </si>
  <si>
    <t>582612</t>
  </si>
  <si>
    <t>KRYTY Z BETON DLAŽDIC SE ZÁMKEM ŠEDÝCH TL 80MM DO LOŽE Z KAM</t>
  </si>
  <si>
    <t>-1097794476</t>
  </si>
  <si>
    <t>"dělící ostrůvky - dlažba zámková DL 80 mm"33+33+33+26</t>
  </si>
  <si>
    <t>33</t>
  </si>
  <si>
    <t>58920</t>
  </si>
  <si>
    <t>VÝPLŇ SPAR MODIFIKOVANÝM ASFALTEM</t>
  </si>
  <si>
    <t>1890309880</t>
  </si>
  <si>
    <t>Poznámka k souboru cen:_x000d_
položka zahrnuje: - dodávku předepsaného materiálu - vyčištění a výplň spar tímto materiálem</t>
  </si>
  <si>
    <t>"napojení komunikace"13+12+8+7+7</t>
  </si>
  <si>
    <t>"álivka podél obrubníků"27+27+27+26+57+48*2</t>
  </si>
  <si>
    <t>Ostatní konstrukce a práce, bourání</t>
  </si>
  <si>
    <t>34</t>
  </si>
  <si>
    <t>914131</t>
  </si>
  <si>
    <t>DOPRAVNÍ ZNAČKY ZÁKLADNÍ VELIKOSTI OCELOVÉ FÓLIE TŘ 2 - DODÁVKA A MONTÁŽ</t>
  </si>
  <si>
    <t>2039508082</t>
  </si>
  <si>
    <t xml:space="preserve">Poznámka k souboru cen:_x000d_
položka zahrnuje: - dodávku a montáž značek v požadovaném provedení </t>
  </si>
  <si>
    <t>"nové značky"</t>
  </si>
  <si>
    <t>"C4a"4</t>
  </si>
  <si>
    <t>"Z3"4</t>
  </si>
  <si>
    <t>"P4"5</t>
  </si>
  <si>
    <t>"C1"4</t>
  </si>
  <si>
    <t>"IS3c"3</t>
  </si>
  <si>
    <t>"IS1c"1</t>
  </si>
  <si>
    <t>"P2"2</t>
  </si>
  <si>
    <t>"E2b"2</t>
  </si>
  <si>
    <t>"výměna značek vč. přemístění"</t>
  </si>
  <si>
    <t>"B13"1</t>
  </si>
  <si>
    <t>"B14"1</t>
  </si>
  <si>
    <t>"E13"1</t>
  </si>
  <si>
    <t>"E3a"1</t>
  </si>
  <si>
    <t>"IZ4a"1</t>
  </si>
  <si>
    <t>"IZ4b"1</t>
  </si>
  <si>
    <t>35</t>
  </si>
  <si>
    <t>914133</t>
  </si>
  <si>
    <t>DOPRAVNÍ ZNAČKY ZÁKLADNÍ VELIKOSTI OCELOVÉ FÓLIE TŘ 2 - DEMONTÁŽ</t>
  </si>
  <si>
    <t>-934353474</t>
  </si>
  <si>
    <t>Poznámka k souboru cen:_x000d_
Položka zahrnuje odstranění, demontáž a odklizení materiálu s odvozem na předepsané místo</t>
  </si>
  <si>
    <t>"odstranění značek"</t>
  </si>
  <si>
    <t>"IS11b"1</t>
  </si>
  <si>
    <t>"P4"2</t>
  </si>
  <si>
    <t>"Z3"1</t>
  </si>
  <si>
    <t>36</t>
  </si>
  <si>
    <t>914431</t>
  </si>
  <si>
    <t>DOPRAVNÍ ZNAČKY 100X150CM OCELOVÉ FÓLIE TŘ 2 - DODÁVKA A MONTÁŽ</t>
  </si>
  <si>
    <t>366826742</t>
  </si>
  <si>
    <t>"IS9b"4</t>
  </si>
  <si>
    <t>37</t>
  </si>
  <si>
    <t>914433</t>
  </si>
  <si>
    <t>DOPRAVNÍ ZNAČKY 100X150CM OCELOVÉ FÓLIE TŘ 2 - DEMONTÁŽ</t>
  </si>
  <si>
    <t>-254333449</t>
  </si>
  <si>
    <t>"IP19"2</t>
  </si>
  <si>
    <t>38</t>
  </si>
  <si>
    <t>914913</t>
  </si>
  <si>
    <t>SLOUPKY A STOJKY DZ Z OCEL TRUBEK ZABETON DEMONTÁŽ</t>
  </si>
  <si>
    <t>196714227</t>
  </si>
  <si>
    <t>"IP19"2*2</t>
  </si>
  <si>
    <t>39</t>
  </si>
  <si>
    <t>914924</t>
  </si>
  <si>
    <t>SLOUPKY A STOJKY DZ Z OCEL TRUBEK DO PATKY DOD, MONT, DEMON</t>
  </si>
  <si>
    <t>-338623993</t>
  </si>
  <si>
    <t>Poznámka k souboru cen:_x000d_
položka zahrnuje: - dodávku a montáž sloupků a upevňovacích zařízení včetně jejich osazení (betonová patka, zemní práce) - odstranění, demontáž a odklizení materiálu s odvozem na předepsané místo</t>
  </si>
  <si>
    <t>"IS9b"4*2</t>
  </si>
  <si>
    <t>40</t>
  </si>
  <si>
    <t>915111</t>
  </si>
  <si>
    <t>VODOROVNÉ DOPRAVNÍ ZNAČENÍ BARVOU HLADKÉ - DODÁVKA A POKLÁDKA</t>
  </si>
  <si>
    <t>-1272504449</t>
  </si>
  <si>
    <t>Poznámka k souboru cen:_x000d_
položka zahrnuje: - dodání a pokládku nátěrového materiálu (měří se pouze natíraná plocha) - předznačení a reflexní úpravu</t>
  </si>
  <si>
    <t>"V4 0,125"(152+480+240+611+139+86+58+97+94)*0,125</t>
  </si>
  <si>
    <t>"V1a 0,125"(26+53+17+290+54+176)*0,125</t>
  </si>
  <si>
    <t>"V2b 1,5/1,5/0,125"(42+80+31+30)*0,125</t>
  </si>
  <si>
    <t>"V13a"1/2*(65+85+28+45+65)</t>
  </si>
  <si>
    <t>41</t>
  </si>
  <si>
    <t>915221</t>
  </si>
  <si>
    <t>VODOR DOPRAV ZNAČ PLASTEM STRUKTURÁLNÍ NEHLUČNÉ - DOD A POKLÁDKA</t>
  </si>
  <si>
    <t>1363742694</t>
  </si>
  <si>
    <t>42</t>
  </si>
  <si>
    <t>917224</t>
  </si>
  <si>
    <t>SILNIČNÍ A CHODNÍKOVÉ OBRUBY Z BETONOVÝCH OBRUBNÍKŮ ŠÍŘ 150MM</t>
  </si>
  <si>
    <t>1936414000</t>
  </si>
  <si>
    <t>Poznámka k souboru cen:_x000d_
Položka zahrnuje: dodání a pokládku betonových obrubníků o rozměrech předepsaných zadávací dokumentací betonové lože i boční betonovou opěrku.</t>
  </si>
  <si>
    <t>"obrubník silniční 150 x 250 mm"28*3+26+32*2</t>
  </si>
  <si>
    <t>43</t>
  </si>
  <si>
    <t>917224.1</t>
  </si>
  <si>
    <t>SILNIČNÍ A CHODNÍKOVÉ OBRUBY Z BETONOVÝCH OBRUBNÍKŮ ŠÍŘ 300MM</t>
  </si>
  <si>
    <t>-815953128</t>
  </si>
  <si>
    <t>"obrubník pro kruhové objezdy 300 x 195 mm - prstenec"57</t>
  </si>
  <si>
    <t>44</t>
  </si>
  <si>
    <t>935211</t>
  </si>
  <si>
    <t>PŘÍKOPOVÉ ŽLABY Z BETON TVÁRNIC ŠÍŘ DO 600MM DO ŠTĚRKOPÍSKU TL 100MM</t>
  </si>
  <si>
    <t>1090910804</t>
  </si>
  <si>
    <t>Poznámka k souboru cen:_x000d_
položka zahrnuje: - dodávku a uložení příkopových tvárnic předepsaného rozměru a kvality - dodání a rozprostření lože z předepsaného materiálu v předepsané kvalitěa v předepsané tloušťce - veškerou manipulaci s materiálem, vnitrostaveništní i mimostaveništní dopravu - ukončení, patky, spárování - měří se v metrech běžných délky osy žlabu</t>
  </si>
  <si>
    <t>"příkopový žlab u PHS"66</t>
  </si>
  <si>
    <t>1 - Propustek 1</t>
  </si>
  <si>
    <t xml:space="preserve">    4 - Vodorovné konstrukce</t>
  </si>
  <si>
    <t>OST - Ostatní</t>
  </si>
  <si>
    <t>1554809532</t>
  </si>
  <si>
    <t>"odkopy zeminy"9,0*3*1</t>
  </si>
  <si>
    <t>17481.A</t>
  </si>
  <si>
    <t>ZÁSYP JAM A RÝH Z NAKUPOVANÝCH MATERIÁLŮ</t>
  </si>
  <si>
    <t>-1807945549</t>
  </si>
  <si>
    <t>"podsyp - ŠP 0/16 tl. 250 mm"7*3*0,25</t>
  </si>
  <si>
    <t>17481.B</t>
  </si>
  <si>
    <t>1509577794</t>
  </si>
  <si>
    <t>"obsyp - ŠP 0/32"7*3*1</t>
  </si>
  <si>
    <t>18110</t>
  </si>
  <si>
    <t>ÚPRAVA PLÁNĚ SE ZHUTNĚNÍM V HORNINĚ TŘ. I</t>
  </si>
  <si>
    <t>981209111</t>
  </si>
  <si>
    <t>Poznámka k souboru cen:_x000d_
položka zahrnuje úpravu pláně včetně vyrovnání výškových rozdílů. Míru zhutnění určuje projekt.</t>
  </si>
  <si>
    <t>"úprava pod propustkem"7*3</t>
  </si>
  <si>
    <t>272315</t>
  </si>
  <si>
    <t>ZÁKLADY Z PROSTÉHO BETONU DO C30/37</t>
  </si>
  <si>
    <t>1639762792</t>
  </si>
  <si>
    <t>Poznámka k souboru cen:_x000d_
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proudů,</t>
  </si>
  <si>
    <t>"podbetonování vtoku a výtoku C30/37"0,6*2*0,15*2</t>
  </si>
  <si>
    <t>Vodorovné konstrukce</t>
  </si>
  <si>
    <t>465512</t>
  </si>
  <si>
    <t>DLAŽBY Z LOMOVÉHO KAMENE NA MC</t>
  </si>
  <si>
    <t>-422799424</t>
  </si>
  <si>
    <t>Poznámka k souboru cen:_x000d_
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 - nezahrnuje podklad pod dlažbu, vykazuje se samostatně položkami SD 45</t>
  </si>
  <si>
    <t>"opevnění svahů vč. lože"2*2,3*0,35</t>
  </si>
  <si>
    <t>-1345198295</t>
  </si>
  <si>
    <t>"ŠD 200 mm"29*0,2</t>
  </si>
  <si>
    <t>OTSKP-SPK 2017</t>
  </si>
  <si>
    <t>859700921</t>
  </si>
  <si>
    <t>Technická specifikace: 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</si>
  <si>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"povrch z recyklátu tl. min. 100 mm"29</t>
  </si>
  <si>
    <t>918346</t>
  </si>
  <si>
    <t>PROPUSTY Z TRUB DN 400MM</t>
  </si>
  <si>
    <t>1339530733</t>
  </si>
  <si>
    <t>Poznámka k souboru cen:_x000d_
Položka zahrnuje: - dodání a položení potrubí z trub z dokumentací předepsaného materiálu a předepsaného průměru - případné úpravy trub (zkrácení, šikmé seříznutí) Nezahrnuje podkladní vrstvy a obetonování.</t>
  </si>
  <si>
    <t>"trouba HDPE"7,5</t>
  </si>
  <si>
    <t>OST</t>
  </si>
  <si>
    <t>Ostatní</t>
  </si>
  <si>
    <t>512</t>
  </si>
  <si>
    <t>1087654329</t>
  </si>
  <si>
    <t>Poznámka k souboru cen:_x000d_
zahrnuje veškeré poplatky provozovateli skládky související s uložením odpadu na skládce.</t>
  </si>
  <si>
    <t>"pol 122738 - odkop"27,00*2,2</t>
  </si>
  <si>
    <t>2 - Propustek 2</t>
  </si>
  <si>
    <t>-1041806155</t>
  </si>
  <si>
    <t>"odkopy zeminy"9,0*4*1</t>
  </si>
  <si>
    <t>-1329285958</t>
  </si>
  <si>
    <t>"podsyp - ŠP 0/16 tl. 250 mm"9,2*3*0,25</t>
  </si>
  <si>
    <t>283450596</t>
  </si>
  <si>
    <t>"obsyp - ŠP 0/32"9,2*3*1</t>
  </si>
  <si>
    <t>1653510774</t>
  </si>
  <si>
    <t>"úprava pod propustkem"9,2*3</t>
  </si>
  <si>
    <t>285607182</t>
  </si>
  <si>
    <t>1308714592</t>
  </si>
  <si>
    <t>"opevnění svahů vč. lože"2*2,5*0,35</t>
  </si>
  <si>
    <t>-198334581</t>
  </si>
  <si>
    <t>"ŠD 200 mm"36*0,2</t>
  </si>
  <si>
    <t>-783428026</t>
  </si>
  <si>
    <t>"povrch z recyklátu tl. min. 100 mm"36</t>
  </si>
  <si>
    <t>-795088427</t>
  </si>
  <si>
    <t>"trouba HDPE"9,2</t>
  </si>
  <si>
    <t>-490782285</t>
  </si>
  <si>
    <t>"pol 122738 - odkop"36,00*2,2</t>
  </si>
  <si>
    <t>1P - Propustek 1P</t>
  </si>
  <si>
    <t>1487201160</t>
  </si>
  <si>
    <t>"odkopy zeminy"18*3*1</t>
  </si>
  <si>
    <t>-1435371583</t>
  </si>
  <si>
    <t>"podsyp - ŠP 0/16 tl. 250 mm"18*3*0,25</t>
  </si>
  <si>
    <t>-941304718</t>
  </si>
  <si>
    <t>"obsyp - ŠP 0/32"18*3*1</t>
  </si>
  <si>
    <t>391262831</t>
  </si>
  <si>
    <t>"úprava pod propustkem"18*3</t>
  </si>
  <si>
    <t>1523560385</t>
  </si>
  <si>
    <t>1899538484</t>
  </si>
  <si>
    <t>"opevnění svahů vč. lože"(8,5+4,1)*0,35</t>
  </si>
  <si>
    <t>-1167741812</t>
  </si>
  <si>
    <t>"trouba HDPE"16,4</t>
  </si>
  <si>
    <t>-1253142779</t>
  </si>
  <si>
    <t>"pol 122738 - odkop"54,00*2,2</t>
  </si>
  <si>
    <t>SO 102 - PHS</t>
  </si>
  <si>
    <t xml:space="preserve">    3 - Svislé a kompletní konstrukce</t>
  </si>
  <si>
    <t>17680</t>
  </si>
  <si>
    <t>VÝPLNĚ Z NAKUPOVANÝCH MATERIÁLŮ</t>
  </si>
  <si>
    <t>1149129900</t>
  </si>
  <si>
    <t>Poznámka k souboru cen:_x000d_
položka zahrnuje: - kompletní provedení zemní konstrukce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</si>
  <si>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Poznámka k položce:
Poznámka k položce: - štěrkodrť frakce 16/32, tl. 200 mm, šířky 500 mm</t>
  </si>
  <si>
    <t>"podsyp soklového panelu"0,5*0,1*64</t>
  </si>
  <si>
    <t>224325</t>
  </si>
  <si>
    <t>PILOTY ZE ŽELEZOBETONU C30/37</t>
  </si>
  <si>
    <t>501764317</t>
  </si>
  <si>
    <t>Poznámka k souboru cen:_x000d_
položka zahrnuje: - dodání čerstvého betonu (betonové směsi) požadované kvality, jeho uložení do požadovaného tvaru při jakékoliv hustotě výztuže, konzistenci čerstvého betonu a způsobu hutnění, ošetření a ochranu betonu - zhotovení nepropustného, mrazuvzdorného betonu a betonu požadované trvanlivosti a vlastností - užití potřebných přísad a technologií výroby betonu - zřízení pracovních a dilatačních spar, včetně potřebných úprav, výplně, vložek, opracování, očištění a ošetření - bednění požadovaných konstr. (i ztracené) s úpravou dle požadované kvality povrchu betonu, včetně odbedňovacích a odskružovacích prostředků - podpěrné konstr. (skruže) a lešení všech druhů pro bednění, uložení čerstvého betonu, výztuže a doplňkových konstr., vč. požadovaných otvorů, ochranných a bezpečnostních opatření a základů těchto konstrukcí a lešení - vytvoření kotevních čel, kapes, nálitků, a sedel - zřízení všech požadovaných otvorů, kapes, výklenků, prostupů, dutin, drážek a pod., vč. ztížení práce a úprav kolem nich - úpravy pro osazení výztuže, doplňkových konstrukcí a vybavení - úpravy povrchu pro položení požadované izolace, povlaků a nátěrů, případně vyspravení - upevnění kotevních prvků a doplňkových konstrukcí - nátěry zabraňující soudržnost betonu a bednění - výplň, těsnění a tmelení spar a spojů - opatření povrchů betonu izolací proti zemní vlhkosti v částech, kde přijdou do styku se zeminou nebo kamenivem - případné zřízení spojovací vrstvy u základů - úpravy pro osazení zařízení ochrany konstrukce proti vlivu bludných proudů - objem betonu pro přebetonování a nadbetonování, který se nepřičítá ke stanovenému objemu výplně piloty - ukončení piloty pod ústím vrtu a vyplnění zbývající části sypaninou nebo kamenivem - odbourání a odstranění znehodnocené části výplně a úprava hlavy piloty před výstavbou další konstrukční části - zřízení výplně piloty pod hladinou vody - veškerý materiál, výrobky a polotovary, včetně mimostaveništní a vnitrostaveništní dopravy - nezahrnuje dodání a osazení výztuže, nezahrnuje vrty</t>
  </si>
  <si>
    <t>Poznámka k položce:
Poznámka k položce: - dřík piloty - C30/37, XC3; výztuž B500B, krytí 70 mm; - hlava piloty - C30/37, XF4</t>
  </si>
  <si>
    <t>"piloty dl. 2,5 m"17*0,44*2,5</t>
  </si>
  <si>
    <t>264130</t>
  </si>
  <si>
    <t>VRTY PRO PILOTY TŘ. I D DO 800MM</t>
  </si>
  <si>
    <t>587404054</t>
  </si>
  <si>
    <t>Poznámka k souboru cen:_x000d_
položka zahrnuje: - zřízení vrtu, svislou a vodorovnou dopravu zeminy bez uložení na skládku, vrtací práce zapaž. i nepaž. vrtu - čerpání vody z vrtu, vyčištění vrtu - zabezpečení vrtacích prací - dopravu, nájem, provoz a přemístění, montáž a demontáž vrtacích zařízení a dalších mechanismů - lešení a podpěrné konstrukce pro práci a manipulaci s vrtacím zařízení a dalších mechanismů - vrtací plošiny vč. zemních prací, zpevnění, odvodnění a pod. - v případě zapažení dočasnými pažnicemi jejich opotřebení - v případě zapažení suspenzí veškeré hospodaření s ní - nezahrnuje zapažení trvalými pažnicemi - nezahrnuje uložení zeminy na skládku a poplatek za skládku nevykazuje se hluché vrtání</t>
  </si>
  <si>
    <t>"piloty dl. 2,5 m"17*2,5</t>
  </si>
  <si>
    <t>Svislé a kompletní konstrukce</t>
  </si>
  <si>
    <t>33712</t>
  </si>
  <si>
    <t>SLOUPKY PROTIHLUKOVÝCH STĚN ZE ŽELEZOBETONOVÝCH DÍLCŮ</t>
  </si>
  <si>
    <t>-1816368886</t>
  </si>
  <si>
    <t xml:space="preserve">Poznámka k souboru cen:_x000d_
- dodání dílce požadovaného tvaru a vlastností, jeho skladování, doprava a osazení do definitivní polohy, včetně komplexní technologie výroby a montáže dílců, ošetření a ochrana dílců, - u dílců železobetonových a předpjatých veškerá výztuž, případně i tuhé kovové prvky a závěsná oka, - úpravy a zařízení pro uložení a transport dílce, - veškeré požadované úpravy dílců, včetně doplňkových konstrukcí a vybavení, - sestavení dílce na stavbě včetně montážních zařízení, plošin a prahů a pod., - výplň, těsnění a tmelení spár a spojů, - očištění a ošetření úložných ploch, - zednické výpomoce pro montáž dílců, - označení dílce výrobním štítkem nebo jiným způsobem, - úpravy dílce pro dodržení požadované přesnosti jeho osazení, včetně případných měření, - veškerá zařízení pro zajištění stability v každém okamžiku, - další práce dané případně specifikací k příslušnému prefabrik. dílci (úprava pohledových ploch, příp. rubových ploch, osazení měřících zařízení, zkoušení a měření dílců a pod.). </t>
  </si>
  <si>
    <t>"železobetonové sloupky PHS"0,07*3,7*17</t>
  </si>
  <si>
    <t>347183.1</t>
  </si>
  <si>
    <t>STĚNY PROTIHLUKOVÉ S PANELY Z MEZEROVITÉHO BETONU S ŽELEZOBETONOVÝM JÁDREM</t>
  </si>
  <si>
    <t>273403035</t>
  </si>
  <si>
    <t xml:space="preserve">Technická specifikace: 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spojů,_x000d__x000d__x000d_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zeminou,_x000d_
- veškeré druhy protikorozní ochrany a nátěry konstrukcí,
- zvláštní spojovací prostředky, rozebíratelnost konstrukce,
- ochranná opatření před účinky bludných proudů
- ochranu před přepětím.</t>
  </si>
  <si>
    <t xml:space="preserve">Poznámka k položce:
Poznámka k položce: Nosný panel:  - modulová délka 4000 mm, základní výška 2400 mm, tloušťka 120 mm;  - beton C30/37, XC4 Výztuž B500B, - hlavní výztuž - osová o10 mm, rozteč 100 mm - panel bude vybaven čtyřmi lištami v rozích pro montáž kovových úchytů na sloupky a pro možnost manipulace 2x kotevním montážním systémem - posouzení výztuže na manipulaci provede výrobce  Absorbční anel: - modulová délka 4000 mm, výška 2400 mm, tloušťka 110 mm, hloubka reliéfu matrice 70 mm - mezerovitý beton z lehkého keramického kameniva frakce 2/4, barvy RAL 7044 - zvuková pohltivost - A3</t>
  </si>
  <si>
    <t>"protihlukové panely"2,4*3,85*16</t>
  </si>
  <si>
    <t>45212</t>
  </si>
  <si>
    <t>PODKLAD KONSTR Z DÍLCŮ ŽELEZOBETON</t>
  </si>
  <si>
    <t>-867012940</t>
  </si>
  <si>
    <t>Poznámka k souboru cen:_x000d_
- dodání dílce požadovaného tvaru a vlastností, jeho skladování, doprava a osazení do definitivní polohy, včetně komplexní technologie výroby a montáže dílců, ošetření a ochrana dílců, - u dílců železobetonových a předpjatých veškerá výztuž, případně i tuhé kovové prvky a závěsná oka, - úpravy a zařízení pro uložení a transport dílce, - veškeré požadované úpravy dílců, včetně doplňkových konstrukcí a vybavení, - sestavení dílce na stavbě včetně montážních zařízení, plošin a prahů a pod., - výplň, těsnění a tmelení spár a spojů, - očištění a ošetření úložných ploch, - zednické výpomoce pro montáž dílců, - označení dílce výrobním štítkem nebo jiným způsobem, - úpravy dílce pro dodržení požadované přesnosti jeho osazení, včetně případných měření, - veškerá zařízení pro zajištění stability v každém okamžiku, - další práce dané případně specifikací k příslušnému prefabrik. dílci (úprava pohledových ploch, příp. rubových ploch, osazení měřících zařízení, zkoušení a měření dílců a pod.).</t>
  </si>
  <si>
    <t>Poznámka k položce:
Poznámka k položce: - modulová délka 4000 mm, výška 600 mm, tloušťka 120 mm; - beton C30/37, XC4 - výztuž B500B, Hlavní výztuž - osová o10 mm, rozteč 100 mm</t>
  </si>
  <si>
    <t>"ŽB sokl"0,6*3,85*0,12*16</t>
  </si>
  <si>
    <t>94190</t>
  </si>
  <si>
    <t>LEHKÉ PRACOVNÍ LEŠENÍ DO 1,5 KPA</t>
  </si>
  <si>
    <t>M3OP</t>
  </si>
  <si>
    <t>881774603</t>
  </si>
  <si>
    <t>Poznámka k souboru cen:_x000d_
Položka zahrnuje dovoz, montáž, údržbu, opotřebení (nájemné), demontáž, konzervaci, odvoz.</t>
  </si>
  <si>
    <t>64*2,5</t>
  </si>
  <si>
    <t>262144</t>
  </si>
  <si>
    <t>-1509918869</t>
  </si>
  <si>
    <t xml:space="preserve">"224325 -  piloty"18,7*1,8</t>
  </si>
  <si>
    <t>SO 401 - Přeložka VO</t>
  </si>
  <si>
    <t>PSV - Práce a dodávky PSV</t>
  </si>
  <si>
    <t xml:space="preserve">    741 - Elektroinstalace - silnoproud</t>
  </si>
  <si>
    <t>PSV</t>
  </si>
  <si>
    <t>Práce a dodávky PSV</t>
  </si>
  <si>
    <t>741</t>
  </si>
  <si>
    <t>Elektroinstalace - silnoproud</t>
  </si>
  <si>
    <t>742232.1</t>
  </si>
  <si>
    <t>VEŘEJNÉ OSVĚTLENÍ</t>
  </si>
  <si>
    <t>1163926995</t>
  </si>
  <si>
    <t>"Nabídka dle výkazu výměr v příloze tohoto soupisu prací"</t>
  </si>
  <si>
    <t>Poznámka k souboru cen:_x000d_
1. Položka obsahuje: – měření, roztahování, dělení, spojování, zakončení a pod. – veškeré příslušenství 2. Položka neobsahuje: X 3. Způsob měření: Měří se metr délkový.</t>
  </si>
  <si>
    <t>SO 000 - Vedlejší rozpočtové náklady</t>
  </si>
  <si>
    <t>02720</t>
  </si>
  <si>
    <t>POMOC PRÁCE ZŘÍZ NEBO ZAJIŠŤ REGULACI A OCHRANU DOPRAVY</t>
  </si>
  <si>
    <t>KPL</t>
  </si>
  <si>
    <t>102099514</t>
  </si>
  <si>
    <t>Technická specifikace: zahrnuje veškeré náklady spojené s objednatelem požadovanými zařízeními</t>
  </si>
  <si>
    <t>02720.1</t>
  </si>
  <si>
    <t>POMOC PRÁCE ZŘÍZ NEBO ZAJIŠŤ REGULACI A OCHRANU DOPRAVY - VÝSPRAVA VÝTLUKŮ</t>
  </si>
  <si>
    <t>1515369436</t>
  </si>
  <si>
    <t>POMOC PRÁCE ZŘÍZ NEBO ZAJIŠŤ REGULACI A OCHRANU DOPRAVY
Lokální vysprávky objízné trasy před stavbou. Případná oprava silnic po ukončení stavby. 
Čerpáno se souhlasem investora.</t>
  </si>
  <si>
    <t>Poznámka k souboru cen:_x000d_
zahrnuje veškeré náklady spojené s objednatelem požadovanými zařízeními</t>
  </si>
  <si>
    <t>"VÝSPRAVA VÝTLUKŮ SMĚSÍ ACO TL. DO 50MM - předpoklad 750 m2"1</t>
  </si>
  <si>
    <t>02730</t>
  </si>
  <si>
    <t>POMOC PRÁCE ZŘÍZ NEBO ZAJIŠŤ OCHRANU INŽENÝRSKÝCH SÍTÍ</t>
  </si>
  <si>
    <t>KČ</t>
  </si>
  <si>
    <t>-908713865</t>
  </si>
  <si>
    <t>02911</t>
  </si>
  <si>
    <t>OSTATNÍ POŽADAVKY - GEODETICKÉ ZAMĚŘENÍ</t>
  </si>
  <si>
    <t>1182328555</t>
  </si>
  <si>
    <t>02911.1</t>
  </si>
  <si>
    <t>OSTATNÍ POŽADAVKY - VYTYČENÍ ING. SÍTÍ</t>
  </si>
  <si>
    <t>kpl</t>
  </si>
  <si>
    <t>1412675174</t>
  </si>
  <si>
    <t>02943</t>
  </si>
  <si>
    <t>OSTATNÍ POŽADAVKY - VYPRACOVÁNÍ RDS</t>
  </si>
  <si>
    <t>-1048833186</t>
  </si>
  <si>
    <t>Poznámka k souboru cen:_x000d_
zahrnuje veškeré náklady spojené s objednatelem požadovanými pracemi</t>
  </si>
  <si>
    <t>02944</t>
  </si>
  <si>
    <t>OSTAT POŽADAVKY - DOKUMENTACE SKUTEČ PROVEDENÍ V DIGIT FORMĚ</t>
  </si>
  <si>
    <t>250371166</t>
  </si>
  <si>
    <t>02990</t>
  </si>
  <si>
    <t>OSTATNÍ POŽADAVKY - INFORMAČNÍ TABULE - PUBLICITA DLE IROP</t>
  </si>
  <si>
    <t>-2062921451</t>
  </si>
  <si>
    <t>OSTATNÍ POŽADAVKY - INFORMAČNÍ TABULE
Tabule dle požadavků IROP:
- dočasný billboard velikosti 2,4 x 5,1 m
- stálá pamětní deska nebo stálý billboard elikosti 0,3 x 0,4 m</t>
  </si>
  <si>
    <t>Poznámka k souboru cen:_x000d_
položka zahrnuje: - dodání a osazení informačních tabulí v předepsaném provedení a množství s obsahem předepsaným zadavatelem - veškeré nosné a upevňovací konstrukce - základové konstrukce včetně nutných zemních prací - demontáž a odvoz po skončení platnosti - případně nutné opravy poškozených čátí během platnosti</t>
  </si>
  <si>
    <t>03100</t>
  </si>
  <si>
    <t>ZAŘÍZENÍ STAVENIŠTĚ - ZŘÍZENÍ, PROVOZ, DEMONTÁŽ</t>
  </si>
  <si>
    <t>-2075920539</t>
  </si>
  <si>
    <t>Všeobecné podmínky Staveništní náklady zhotovitele ZAŘÍZENÍ STAVENIŠTĚ - ZŘÍZENÍ, PROVOZ, DEMONTÁŽ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</si>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</sst>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3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0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19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7" fillId="0" borderId="0" xfId="0" applyFont="1" applyAlignment="1">
      <alignment horizontal="center" vertical="center"/>
    </xf>
    <xf numFmtId="4" fontId="28" fillId="0" borderId="18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31" fillId="0" borderId="18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3" xfId="0" applyNumberFormat="1" applyFont="1" applyBorder="1" applyAlignment="1">
      <alignment vertical="center"/>
    </xf>
    <xf numFmtId="4" fontId="28" fillId="0" borderId="24" xfId="0" applyNumberFormat="1" applyFont="1" applyBorder="1" applyAlignment="1">
      <alignment vertical="center"/>
    </xf>
    <xf numFmtId="166" fontId="28" fillId="0" borderId="24" xfId="0" applyNumberFormat="1" applyFont="1" applyBorder="1" applyAlignment="1">
      <alignment vertical="center"/>
    </xf>
    <xf numFmtId="4" fontId="28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1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>
      <alignment vertical="top"/>
      <protection locked="0"/>
    </xf>
    <xf numFmtId="0" fontId="39" fillId="0" borderId="29" xfId="0" applyFont="1" applyBorder="1" applyAlignment="1">
      <alignment vertical="center" wrapText="1"/>
      <protection locked="0"/>
    </xf>
    <xf numFmtId="0" fontId="39" fillId="0" borderId="30" xfId="0" applyFont="1" applyBorder="1" applyAlignment="1">
      <alignment vertical="center" wrapText="1"/>
      <protection locked="0"/>
    </xf>
    <xf numFmtId="0" fontId="39" fillId="0" borderId="31" xfId="0" applyFont="1" applyBorder="1" applyAlignment="1">
      <alignment vertical="center" wrapText="1"/>
      <protection locked="0"/>
    </xf>
    <xf numFmtId="0" fontId="39" fillId="0" borderId="32" xfId="0" applyFont="1" applyBorder="1" applyAlignment="1">
      <alignment horizontal="center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9" fillId="0" borderId="33" xfId="0" applyFont="1" applyBorder="1" applyAlignment="1">
      <alignment horizontal="center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horizontal="left" wrapText="1"/>
      <protection locked="0"/>
    </xf>
    <xf numFmtId="0" fontId="39" fillId="0" borderId="33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49" fontId="42" fillId="0" borderId="1" xfId="0" applyNumberFormat="1" applyFont="1" applyBorder="1" applyAlignment="1">
      <alignment horizontal="left" vertical="center" wrapText="1"/>
      <protection locked="0"/>
    </xf>
    <xf numFmtId="49" fontId="42" fillId="0" borderId="1" xfId="0" applyNumberFormat="1" applyFont="1" applyBorder="1" applyAlignment="1">
      <alignment vertical="center" wrapText="1"/>
      <protection locked="0"/>
    </xf>
    <xf numFmtId="0" fontId="39" fillId="0" borderId="35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vertical="center" wrapText="1"/>
      <protection locked="0"/>
    </xf>
    <xf numFmtId="0" fontId="39" fillId="0" borderId="36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top"/>
      <protection locked="0"/>
    </xf>
    <xf numFmtId="0" fontId="39" fillId="0" borderId="0" xfId="0" applyFont="1" applyAlignment="1">
      <alignment vertical="top"/>
      <protection locked="0"/>
    </xf>
    <xf numFmtId="0" fontId="39" fillId="0" borderId="29" xfId="0" applyFont="1" applyBorder="1" applyAlignment="1">
      <alignment horizontal="left" vertical="center"/>
      <protection locked="0"/>
    </xf>
    <xf numFmtId="0" fontId="39" fillId="0" borderId="30" xfId="0" applyFont="1" applyBorder="1" applyAlignment="1">
      <alignment horizontal="left" vertical="center"/>
      <protection locked="0"/>
    </xf>
    <xf numFmtId="0" fontId="39" fillId="0" borderId="31" xfId="0" applyFont="1" applyBorder="1" applyAlignment="1">
      <alignment horizontal="left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center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center" vertical="center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39" fillId="0" borderId="29" xfId="0" applyFont="1" applyBorder="1" applyAlignment="1">
      <alignment horizontal="left" vertical="center" wrapText="1"/>
      <protection locked="0"/>
    </xf>
    <xf numFmtId="0" fontId="39" fillId="0" borderId="30" xfId="0" applyFont="1" applyBorder="1" applyAlignment="1">
      <alignment horizontal="left" vertical="center" wrapText="1"/>
      <protection locked="0"/>
    </xf>
    <xf numFmtId="0" fontId="39" fillId="0" borderId="3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2" fillId="0" borderId="35" xfId="0" applyFont="1" applyBorder="1" applyAlignment="1">
      <alignment horizontal="left" vertical="center" wrapText="1"/>
      <protection locked="0"/>
    </xf>
    <xf numFmtId="0" fontId="42" fillId="0" borderId="34" xfId="0" applyFont="1" applyBorder="1" applyAlignment="1">
      <alignment horizontal="left" vertical="center" wrapText="1"/>
      <protection locked="0"/>
    </xf>
    <xf numFmtId="0" fontId="42" fillId="0" borderId="36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1" xfId="0" applyFont="1" applyBorder="1" applyAlignment="1">
      <alignment horizontal="center" vertical="top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4" fillId="0" borderId="0" xfId="0" applyFont="1" applyAlignment="1">
      <alignment vertical="center"/>
      <protection locked="0"/>
    </xf>
    <xf numFmtId="0" fontId="41" fillId="0" borderId="1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2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1" fillId="0" borderId="34" xfId="0" applyFont="1" applyBorder="1" applyAlignment="1">
      <alignment horizontal="left"/>
      <protection locked="0"/>
    </xf>
    <xf numFmtId="0" fontId="44" fillId="0" borderId="34" xfId="0" applyFont="1" applyBorder="1" applyAlignment="1">
      <protection locked="0"/>
    </xf>
    <xf numFmtId="0" fontId="39" fillId="0" borderId="32" xfId="0" applyFont="1" applyBorder="1" applyAlignment="1">
      <alignment vertical="top"/>
      <protection locked="0"/>
    </xf>
    <xf numFmtId="0" fontId="39" fillId="0" borderId="33" xfId="0" applyFont="1" applyBorder="1" applyAlignment="1">
      <alignment vertical="top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35" xfId="0" applyFont="1" applyBorder="1" applyAlignment="1">
      <alignment vertical="top"/>
      <protection locked="0"/>
    </xf>
    <xf numFmtId="0" fontId="39" fillId="0" borderId="34" xfId="0" applyFont="1" applyBorder="1" applyAlignment="1">
      <alignment vertical="top"/>
      <protection locked="0"/>
    </xf>
    <xf numFmtId="0" fontId="39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 s="23" t="s">
        <v>8</v>
      </c>
      <c r="BS2" s="24" t="s">
        <v>9</v>
      </c>
      <c r="BT2" s="24" t="s">
        <v>10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ht="36.96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E4" s="33" t="s">
        <v>14</v>
      </c>
      <c r="BS4" s="24" t="s">
        <v>15</v>
      </c>
    </row>
    <row r="5" ht="14.4" customHeight="1">
      <c r="B5" s="28"/>
      <c r="C5" s="29"/>
      <c r="D5" s="34" t="s">
        <v>16</v>
      </c>
      <c r="E5" s="29"/>
      <c r="F5" s="29"/>
      <c r="G5" s="29"/>
      <c r="H5" s="29"/>
      <c r="I5" s="29"/>
      <c r="J5" s="29"/>
      <c r="K5" s="35" t="s">
        <v>17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18</v>
      </c>
      <c r="BS5" s="24" t="s">
        <v>9</v>
      </c>
    </row>
    <row r="6" ht="36.96" customHeight="1">
      <c r="B6" s="28"/>
      <c r="C6" s="29"/>
      <c r="D6" s="37" t="s">
        <v>19</v>
      </c>
      <c r="E6" s="29"/>
      <c r="F6" s="29"/>
      <c r="G6" s="29"/>
      <c r="H6" s="29"/>
      <c r="I6" s="29"/>
      <c r="J6" s="29"/>
      <c r="K6" s="38" t="s">
        <v>20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9</v>
      </c>
    </row>
    <row r="7" ht="14.4" customHeight="1">
      <c r="B7" s="28"/>
      <c r="C7" s="29"/>
      <c r="D7" s="40" t="s">
        <v>21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5</v>
      </c>
      <c r="AO7" s="29"/>
      <c r="AP7" s="29"/>
      <c r="AQ7" s="31"/>
      <c r="BE7" s="39"/>
      <c r="BS7" s="24" t="s">
        <v>9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9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9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5</v>
      </c>
      <c r="AO10" s="29"/>
      <c r="AP10" s="29"/>
      <c r="AQ10" s="31"/>
      <c r="BE10" s="39"/>
      <c r="BS10" s="24" t="s">
        <v>9</v>
      </c>
    </row>
    <row r="11" ht="18.48" customHeight="1">
      <c r="B11" s="28"/>
      <c r="C11" s="29"/>
      <c r="D11" s="29"/>
      <c r="E11" s="35" t="s">
        <v>24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29</v>
      </c>
      <c r="AL11" s="29"/>
      <c r="AM11" s="29"/>
      <c r="AN11" s="35" t="s">
        <v>5</v>
      </c>
      <c r="AO11" s="29"/>
      <c r="AP11" s="29"/>
      <c r="AQ11" s="31"/>
      <c r="BE11" s="39"/>
      <c r="BS11" s="24" t="s">
        <v>9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9</v>
      </c>
    </row>
    <row r="13" ht="14.4" customHeight="1">
      <c r="B13" s="28"/>
      <c r="C13" s="29"/>
      <c r="D13" s="40" t="s">
        <v>30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31</v>
      </c>
      <c r="AO13" s="29"/>
      <c r="AP13" s="29"/>
      <c r="AQ13" s="31"/>
      <c r="BE13" s="39"/>
      <c r="BS13" s="24" t="s">
        <v>9</v>
      </c>
    </row>
    <row r="14">
      <c r="B14" s="28"/>
      <c r="C14" s="29"/>
      <c r="D14" s="29"/>
      <c r="E14" s="42" t="s">
        <v>31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29</v>
      </c>
      <c r="AL14" s="29"/>
      <c r="AM14" s="29"/>
      <c r="AN14" s="42" t="s">
        <v>31</v>
      </c>
      <c r="AO14" s="29"/>
      <c r="AP14" s="29"/>
      <c r="AQ14" s="31"/>
      <c r="BE14" s="39"/>
      <c r="BS14" s="24" t="s">
        <v>9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32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5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24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29</v>
      </c>
      <c r="AL17" s="29"/>
      <c r="AM17" s="29"/>
      <c r="AN17" s="35" t="s">
        <v>5</v>
      </c>
      <c r="AO17" s="29"/>
      <c r="AP17" s="29"/>
      <c r="AQ17" s="31"/>
      <c r="BE17" s="39"/>
      <c r="BS17" s="24" t="s">
        <v>33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9</v>
      </c>
    </row>
    <row r="19" ht="14.4" customHeight="1">
      <c r="B19" s="28"/>
      <c r="C19" s="29"/>
      <c r="D19" s="40" t="s">
        <v>34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9</v>
      </c>
    </row>
    <row r="20" ht="16.5" customHeight="1">
      <c r="B20" s="28"/>
      <c r="C20" s="29"/>
      <c r="D20" s="29"/>
      <c r="E20" s="44" t="s">
        <v>5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35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36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37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38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39</v>
      </c>
      <c r="E26" s="54"/>
      <c r="F26" s="55" t="s">
        <v>40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41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42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43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44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45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46</v>
      </c>
      <c r="U32" s="61"/>
      <c r="V32" s="61"/>
      <c r="W32" s="61"/>
      <c r="X32" s="63" t="s">
        <v>47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46"/>
    </row>
    <row r="39" s="1" customFormat="1" ht="36.96" customHeight="1">
      <c r="B39" s="46"/>
      <c r="C39" s="72" t="s">
        <v>48</v>
      </c>
      <c r="AR39" s="46"/>
    </row>
    <row r="40" s="1" customFormat="1" ht="6.96" customHeight="1">
      <c r="B40" s="46"/>
      <c r="AR40" s="46"/>
    </row>
    <row r="41" s="3" customFormat="1" ht="14.4" customHeight="1">
      <c r="B41" s="73"/>
      <c r="C41" s="74" t="s">
        <v>16</v>
      </c>
      <c r="L41" s="3" t="str">
        <f>K5</f>
        <v>201629</v>
      </c>
      <c r="AR41" s="73"/>
    </row>
    <row r="42" s="4" customFormat="1" ht="36.96" customHeight="1">
      <c r="B42" s="75"/>
      <c r="C42" s="76" t="s">
        <v>19</v>
      </c>
      <c r="L42" s="77" t="str">
        <f>K6</f>
        <v>II/272 Starý Vestec, přeložka silnice - PD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5"/>
    </row>
    <row r="43" s="1" customFormat="1" ht="6.96" customHeight="1">
      <c r="B43" s="46"/>
      <c r="AR43" s="46"/>
    </row>
    <row r="44" s="1" customFormat="1">
      <c r="B44" s="46"/>
      <c r="C44" s="74" t="s">
        <v>23</v>
      </c>
      <c r="L44" s="78" t="str">
        <f>IF(K8="","",K8)</f>
        <v xml:space="preserve"> </v>
      </c>
      <c r="AI44" s="74" t="s">
        <v>25</v>
      </c>
      <c r="AM44" s="79" t="str">
        <f>IF(AN8= "","",AN8)</f>
        <v>12. 11. 2018</v>
      </c>
      <c r="AN44" s="79"/>
      <c r="AR44" s="46"/>
    </row>
    <row r="45" s="1" customFormat="1" ht="6.96" customHeight="1">
      <c r="B45" s="46"/>
      <c r="AR45" s="46"/>
    </row>
    <row r="46" s="1" customFormat="1">
      <c r="B46" s="46"/>
      <c r="C46" s="74" t="s">
        <v>27</v>
      </c>
      <c r="L46" s="3" t="str">
        <f>IF(E11= "","",E11)</f>
        <v xml:space="preserve"> </v>
      </c>
      <c r="AI46" s="74" t="s">
        <v>32</v>
      </c>
      <c r="AM46" s="3" t="str">
        <f>IF(E17="","",E17)</f>
        <v xml:space="preserve"> </v>
      </c>
      <c r="AN46" s="3"/>
      <c r="AO46" s="3"/>
      <c r="AP46" s="3"/>
      <c r="AR46" s="46"/>
      <c r="AS46" s="80" t="s">
        <v>49</v>
      </c>
      <c r="AT46" s="81"/>
      <c r="AU46" s="82"/>
      <c r="AV46" s="82"/>
      <c r="AW46" s="82"/>
      <c r="AX46" s="82"/>
      <c r="AY46" s="82"/>
      <c r="AZ46" s="82"/>
      <c r="BA46" s="82"/>
      <c r="BB46" s="82"/>
      <c r="BC46" s="82"/>
      <c r="BD46" s="83"/>
    </row>
    <row r="47" s="1" customFormat="1">
      <c r="B47" s="46"/>
      <c r="C47" s="74" t="s">
        <v>30</v>
      </c>
      <c r="L47" s="3" t="str">
        <f>IF(E14= "Vyplň údaj","",E14)</f>
        <v/>
      </c>
      <c r="AR47" s="46"/>
      <c r="AS47" s="84"/>
      <c r="AT47" s="55"/>
      <c r="AU47" s="47"/>
      <c r="AV47" s="47"/>
      <c r="AW47" s="47"/>
      <c r="AX47" s="47"/>
      <c r="AY47" s="47"/>
      <c r="AZ47" s="47"/>
      <c r="BA47" s="47"/>
      <c r="BB47" s="47"/>
      <c r="BC47" s="47"/>
      <c r="BD47" s="85"/>
    </row>
    <row r="48" s="1" customFormat="1" ht="10.8" customHeight="1">
      <c r="B48" s="46"/>
      <c r="AR48" s="46"/>
      <c r="AS48" s="8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85"/>
    </row>
    <row r="49" s="1" customFormat="1" ht="29.28" customHeight="1">
      <c r="B49" s="46"/>
      <c r="C49" s="86" t="s">
        <v>50</v>
      </c>
      <c r="D49" s="87"/>
      <c r="E49" s="87"/>
      <c r="F49" s="87"/>
      <c r="G49" s="87"/>
      <c r="H49" s="88"/>
      <c r="I49" s="89" t="s">
        <v>51</v>
      </c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90" t="s">
        <v>52</v>
      </c>
      <c r="AH49" s="87"/>
      <c r="AI49" s="87"/>
      <c r="AJ49" s="87"/>
      <c r="AK49" s="87"/>
      <c r="AL49" s="87"/>
      <c r="AM49" s="87"/>
      <c r="AN49" s="89" t="s">
        <v>53</v>
      </c>
      <c r="AO49" s="87"/>
      <c r="AP49" s="87"/>
      <c r="AQ49" s="91" t="s">
        <v>54</v>
      </c>
      <c r="AR49" s="46"/>
      <c r="AS49" s="92" t="s">
        <v>55</v>
      </c>
      <c r="AT49" s="93" t="s">
        <v>56</v>
      </c>
      <c r="AU49" s="93" t="s">
        <v>57</v>
      </c>
      <c r="AV49" s="93" t="s">
        <v>58</v>
      </c>
      <c r="AW49" s="93" t="s">
        <v>59</v>
      </c>
      <c r="AX49" s="93" t="s">
        <v>60</v>
      </c>
      <c r="AY49" s="93" t="s">
        <v>61</v>
      </c>
      <c r="AZ49" s="93" t="s">
        <v>62</v>
      </c>
      <c r="BA49" s="93" t="s">
        <v>63</v>
      </c>
      <c r="BB49" s="93" t="s">
        <v>64</v>
      </c>
      <c r="BC49" s="93" t="s">
        <v>65</v>
      </c>
      <c r="BD49" s="94" t="s">
        <v>66</v>
      </c>
    </row>
    <row r="50" s="1" customFormat="1" ht="10.8" customHeight="1">
      <c r="B50" s="46"/>
      <c r="AR50" s="46"/>
      <c r="AS50" s="95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="4" customFormat="1" ht="32.4" customHeight="1">
      <c r="B51" s="75"/>
      <c r="C51" s="96" t="s">
        <v>67</v>
      </c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8">
        <f>ROUND(AG52+SUM(AG57:AG59),2)</f>
        <v>0</v>
      </c>
      <c r="AH51" s="98"/>
      <c r="AI51" s="98"/>
      <c r="AJ51" s="98"/>
      <c r="AK51" s="98"/>
      <c r="AL51" s="98"/>
      <c r="AM51" s="98"/>
      <c r="AN51" s="99">
        <f>SUM(AG51,AT51)</f>
        <v>0</v>
      </c>
      <c r="AO51" s="99"/>
      <c r="AP51" s="99"/>
      <c r="AQ51" s="100" t="s">
        <v>5</v>
      </c>
      <c r="AR51" s="75"/>
      <c r="AS51" s="101">
        <f>ROUND(AS52+SUM(AS57:AS59),2)</f>
        <v>0</v>
      </c>
      <c r="AT51" s="102">
        <f>ROUND(SUM(AV51:AW51),2)</f>
        <v>0</v>
      </c>
      <c r="AU51" s="103">
        <f>ROUND(AU52+SUM(AU57:AU59),5)</f>
        <v>0</v>
      </c>
      <c r="AV51" s="102">
        <f>ROUND(AZ51*L26,2)</f>
        <v>0</v>
      </c>
      <c r="AW51" s="102">
        <f>ROUND(BA51*L27,2)</f>
        <v>0</v>
      </c>
      <c r="AX51" s="102">
        <f>ROUND(BB51*L26,2)</f>
        <v>0</v>
      </c>
      <c r="AY51" s="102">
        <f>ROUND(BC51*L27,2)</f>
        <v>0</v>
      </c>
      <c r="AZ51" s="102">
        <f>ROUND(AZ52+SUM(AZ57:AZ59),2)</f>
        <v>0</v>
      </c>
      <c r="BA51" s="102">
        <f>ROUND(BA52+SUM(BA57:BA59),2)</f>
        <v>0</v>
      </c>
      <c r="BB51" s="102">
        <f>ROUND(BB52+SUM(BB57:BB59),2)</f>
        <v>0</v>
      </c>
      <c r="BC51" s="102">
        <f>ROUND(BC52+SUM(BC57:BC59),2)</f>
        <v>0</v>
      </c>
      <c r="BD51" s="104">
        <f>ROUND(BD52+SUM(BD57:BD59),2)</f>
        <v>0</v>
      </c>
      <c r="BS51" s="76" t="s">
        <v>68</v>
      </c>
      <c r="BT51" s="76" t="s">
        <v>69</v>
      </c>
      <c r="BU51" s="105" t="s">
        <v>70</v>
      </c>
      <c r="BV51" s="76" t="s">
        <v>71</v>
      </c>
      <c r="BW51" s="76" t="s">
        <v>7</v>
      </c>
      <c r="BX51" s="76" t="s">
        <v>72</v>
      </c>
      <c r="CL51" s="76" t="s">
        <v>5</v>
      </c>
    </row>
    <row r="52" s="5" customFormat="1" ht="16.5" customHeight="1">
      <c r="B52" s="106"/>
      <c r="C52" s="107"/>
      <c r="D52" s="108" t="s">
        <v>73</v>
      </c>
      <c r="E52" s="108"/>
      <c r="F52" s="108"/>
      <c r="G52" s="108"/>
      <c r="H52" s="108"/>
      <c r="I52" s="109"/>
      <c r="J52" s="108" t="s">
        <v>74</v>
      </c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10">
        <f>ROUND(SUM(AG53:AG56),2)</f>
        <v>0</v>
      </c>
      <c r="AH52" s="109"/>
      <c r="AI52" s="109"/>
      <c r="AJ52" s="109"/>
      <c r="AK52" s="109"/>
      <c r="AL52" s="109"/>
      <c r="AM52" s="109"/>
      <c r="AN52" s="111">
        <f>SUM(AG52,AT52)</f>
        <v>0</v>
      </c>
      <c r="AO52" s="109"/>
      <c r="AP52" s="109"/>
      <c r="AQ52" s="112" t="s">
        <v>75</v>
      </c>
      <c r="AR52" s="106"/>
      <c r="AS52" s="113">
        <f>ROUND(SUM(AS53:AS56),2)</f>
        <v>0</v>
      </c>
      <c r="AT52" s="114">
        <f>ROUND(SUM(AV52:AW52),2)</f>
        <v>0</v>
      </c>
      <c r="AU52" s="115">
        <f>ROUND(SUM(AU53:AU56),5)</f>
        <v>0</v>
      </c>
      <c r="AV52" s="114">
        <f>ROUND(AZ52*L26,2)</f>
        <v>0</v>
      </c>
      <c r="AW52" s="114">
        <f>ROUND(BA52*L27,2)</f>
        <v>0</v>
      </c>
      <c r="AX52" s="114">
        <f>ROUND(BB52*L26,2)</f>
        <v>0</v>
      </c>
      <c r="AY52" s="114">
        <f>ROUND(BC52*L27,2)</f>
        <v>0</v>
      </c>
      <c r="AZ52" s="114">
        <f>ROUND(SUM(AZ53:AZ56),2)</f>
        <v>0</v>
      </c>
      <c r="BA52" s="114">
        <f>ROUND(SUM(BA53:BA56),2)</f>
        <v>0</v>
      </c>
      <c r="BB52" s="114">
        <f>ROUND(SUM(BB53:BB56),2)</f>
        <v>0</v>
      </c>
      <c r="BC52" s="114">
        <f>ROUND(SUM(BC53:BC56),2)</f>
        <v>0</v>
      </c>
      <c r="BD52" s="116">
        <f>ROUND(SUM(BD53:BD56),2)</f>
        <v>0</v>
      </c>
      <c r="BS52" s="117" t="s">
        <v>68</v>
      </c>
      <c r="BT52" s="117" t="s">
        <v>76</v>
      </c>
      <c r="BU52" s="117" t="s">
        <v>70</v>
      </c>
      <c r="BV52" s="117" t="s">
        <v>71</v>
      </c>
      <c r="BW52" s="117" t="s">
        <v>77</v>
      </c>
      <c r="BX52" s="117" t="s">
        <v>7</v>
      </c>
      <c r="CL52" s="117" t="s">
        <v>5</v>
      </c>
      <c r="CM52" s="117" t="s">
        <v>78</v>
      </c>
    </row>
    <row r="53" s="6" customFormat="1" ht="16.5" customHeight="1">
      <c r="A53" s="118" t="s">
        <v>79</v>
      </c>
      <c r="B53" s="119"/>
      <c r="C53" s="9"/>
      <c r="D53" s="9"/>
      <c r="E53" s="120" t="s">
        <v>80</v>
      </c>
      <c r="F53" s="120"/>
      <c r="G53" s="120"/>
      <c r="H53" s="120"/>
      <c r="I53" s="120"/>
      <c r="J53" s="9"/>
      <c r="K53" s="120" t="s">
        <v>74</v>
      </c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1">
        <f>'01 - Komunikace'!J29</f>
        <v>0</v>
      </c>
      <c r="AH53" s="9"/>
      <c r="AI53" s="9"/>
      <c r="AJ53" s="9"/>
      <c r="AK53" s="9"/>
      <c r="AL53" s="9"/>
      <c r="AM53" s="9"/>
      <c r="AN53" s="121">
        <f>SUM(AG53,AT53)</f>
        <v>0</v>
      </c>
      <c r="AO53" s="9"/>
      <c r="AP53" s="9"/>
      <c r="AQ53" s="122" t="s">
        <v>81</v>
      </c>
      <c r="AR53" s="119"/>
      <c r="AS53" s="123">
        <v>0</v>
      </c>
      <c r="AT53" s="124">
        <f>ROUND(SUM(AV53:AW53),2)</f>
        <v>0</v>
      </c>
      <c r="AU53" s="125">
        <f>'01 - Komunikace'!P88</f>
        <v>0</v>
      </c>
      <c r="AV53" s="124">
        <f>'01 - Komunikace'!J32</f>
        <v>0</v>
      </c>
      <c r="AW53" s="124">
        <f>'01 - Komunikace'!J33</f>
        <v>0</v>
      </c>
      <c r="AX53" s="124">
        <f>'01 - Komunikace'!J34</f>
        <v>0</v>
      </c>
      <c r="AY53" s="124">
        <f>'01 - Komunikace'!J35</f>
        <v>0</v>
      </c>
      <c r="AZ53" s="124">
        <f>'01 - Komunikace'!F32</f>
        <v>0</v>
      </c>
      <c r="BA53" s="124">
        <f>'01 - Komunikace'!F33</f>
        <v>0</v>
      </c>
      <c r="BB53" s="124">
        <f>'01 - Komunikace'!F34</f>
        <v>0</v>
      </c>
      <c r="BC53" s="124">
        <f>'01 - Komunikace'!F35</f>
        <v>0</v>
      </c>
      <c r="BD53" s="126">
        <f>'01 - Komunikace'!F36</f>
        <v>0</v>
      </c>
      <c r="BT53" s="127" t="s">
        <v>78</v>
      </c>
      <c r="BV53" s="127" t="s">
        <v>71</v>
      </c>
      <c r="BW53" s="127" t="s">
        <v>82</v>
      </c>
      <c r="BX53" s="127" t="s">
        <v>77</v>
      </c>
      <c r="CL53" s="127" t="s">
        <v>5</v>
      </c>
    </row>
    <row r="54" s="6" customFormat="1" ht="16.5" customHeight="1">
      <c r="A54" s="118" t="s">
        <v>79</v>
      </c>
      <c r="B54" s="119"/>
      <c r="C54" s="9"/>
      <c r="D54" s="9"/>
      <c r="E54" s="120" t="s">
        <v>76</v>
      </c>
      <c r="F54" s="120"/>
      <c r="G54" s="120"/>
      <c r="H54" s="120"/>
      <c r="I54" s="120"/>
      <c r="J54" s="9"/>
      <c r="K54" s="120" t="s">
        <v>83</v>
      </c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1">
        <f>'1 - Propustek 1'!J29</f>
        <v>0</v>
      </c>
      <c r="AH54" s="9"/>
      <c r="AI54" s="9"/>
      <c r="AJ54" s="9"/>
      <c r="AK54" s="9"/>
      <c r="AL54" s="9"/>
      <c r="AM54" s="9"/>
      <c r="AN54" s="121">
        <f>SUM(AG54,AT54)</f>
        <v>0</v>
      </c>
      <c r="AO54" s="9"/>
      <c r="AP54" s="9"/>
      <c r="AQ54" s="122" t="s">
        <v>81</v>
      </c>
      <c r="AR54" s="119"/>
      <c r="AS54" s="123">
        <v>0</v>
      </c>
      <c r="AT54" s="124">
        <f>ROUND(SUM(AV54:AW54),2)</f>
        <v>0</v>
      </c>
      <c r="AU54" s="125">
        <f>'1 - Propustek 1'!P89</f>
        <v>0</v>
      </c>
      <c r="AV54" s="124">
        <f>'1 - Propustek 1'!J32</f>
        <v>0</v>
      </c>
      <c r="AW54" s="124">
        <f>'1 - Propustek 1'!J33</f>
        <v>0</v>
      </c>
      <c r="AX54" s="124">
        <f>'1 - Propustek 1'!J34</f>
        <v>0</v>
      </c>
      <c r="AY54" s="124">
        <f>'1 - Propustek 1'!J35</f>
        <v>0</v>
      </c>
      <c r="AZ54" s="124">
        <f>'1 - Propustek 1'!F32</f>
        <v>0</v>
      </c>
      <c r="BA54" s="124">
        <f>'1 - Propustek 1'!F33</f>
        <v>0</v>
      </c>
      <c r="BB54" s="124">
        <f>'1 - Propustek 1'!F34</f>
        <v>0</v>
      </c>
      <c r="BC54" s="124">
        <f>'1 - Propustek 1'!F35</f>
        <v>0</v>
      </c>
      <c r="BD54" s="126">
        <f>'1 - Propustek 1'!F36</f>
        <v>0</v>
      </c>
      <c r="BT54" s="127" t="s">
        <v>78</v>
      </c>
      <c r="BV54" s="127" t="s">
        <v>71</v>
      </c>
      <c r="BW54" s="127" t="s">
        <v>84</v>
      </c>
      <c r="BX54" s="127" t="s">
        <v>77</v>
      </c>
      <c r="CL54" s="127" t="s">
        <v>5</v>
      </c>
    </row>
    <row r="55" s="6" customFormat="1" ht="16.5" customHeight="1">
      <c r="A55" s="118" t="s">
        <v>79</v>
      </c>
      <c r="B55" s="119"/>
      <c r="C55" s="9"/>
      <c r="D55" s="9"/>
      <c r="E55" s="120" t="s">
        <v>78</v>
      </c>
      <c r="F55" s="120"/>
      <c r="G55" s="120"/>
      <c r="H55" s="120"/>
      <c r="I55" s="120"/>
      <c r="J55" s="9"/>
      <c r="K55" s="120" t="s">
        <v>85</v>
      </c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1">
        <f>'2 - Propustek 2'!J29</f>
        <v>0</v>
      </c>
      <c r="AH55" s="9"/>
      <c r="AI55" s="9"/>
      <c r="AJ55" s="9"/>
      <c r="AK55" s="9"/>
      <c r="AL55" s="9"/>
      <c r="AM55" s="9"/>
      <c r="AN55" s="121">
        <f>SUM(AG55,AT55)</f>
        <v>0</v>
      </c>
      <c r="AO55" s="9"/>
      <c r="AP55" s="9"/>
      <c r="AQ55" s="122" t="s">
        <v>81</v>
      </c>
      <c r="AR55" s="119"/>
      <c r="AS55" s="123">
        <v>0</v>
      </c>
      <c r="AT55" s="124">
        <f>ROUND(SUM(AV55:AW55),2)</f>
        <v>0</v>
      </c>
      <c r="AU55" s="125">
        <f>'2 - Propustek 2'!P89</f>
        <v>0</v>
      </c>
      <c r="AV55" s="124">
        <f>'2 - Propustek 2'!J32</f>
        <v>0</v>
      </c>
      <c r="AW55" s="124">
        <f>'2 - Propustek 2'!J33</f>
        <v>0</v>
      </c>
      <c r="AX55" s="124">
        <f>'2 - Propustek 2'!J34</f>
        <v>0</v>
      </c>
      <c r="AY55" s="124">
        <f>'2 - Propustek 2'!J35</f>
        <v>0</v>
      </c>
      <c r="AZ55" s="124">
        <f>'2 - Propustek 2'!F32</f>
        <v>0</v>
      </c>
      <c r="BA55" s="124">
        <f>'2 - Propustek 2'!F33</f>
        <v>0</v>
      </c>
      <c r="BB55" s="124">
        <f>'2 - Propustek 2'!F34</f>
        <v>0</v>
      </c>
      <c r="BC55" s="124">
        <f>'2 - Propustek 2'!F35</f>
        <v>0</v>
      </c>
      <c r="BD55" s="126">
        <f>'2 - Propustek 2'!F36</f>
        <v>0</v>
      </c>
      <c r="BT55" s="127" t="s">
        <v>78</v>
      </c>
      <c r="BV55" s="127" t="s">
        <v>71</v>
      </c>
      <c r="BW55" s="127" t="s">
        <v>86</v>
      </c>
      <c r="BX55" s="127" t="s">
        <v>77</v>
      </c>
      <c r="CL55" s="127" t="s">
        <v>5</v>
      </c>
    </row>
    <row r="56" s="6" customFormat="1" ht="16.5" customHeight="1">
      <c r="A56" s="118" t="s">
        <v>79</v>
      </c>
      <c r="B56" s="119"/>
      <c r="C56" s="9"/>
      <c r="D56" s="9"/>
      <c r="E56" s="120" t="s">
        <v>87</v>
      </c>
      <c r="F56" s="120"/>
      <c r="G56" s="120"/>
      <c r="H56" s="120"/>
      <c r="I56" s="120"/>
      <c r="J56" s="9"/>
      <c r="K56" s="120" t="s">
        <v>88</v>
      </c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1">
        <f>'1P - Propustek 1P'!J29</f>
        <v>0</v>
      </c>
      <c r="AH56" s="9"/>
      <c r="AI56" s="9"/>
      <c r="AJ56" s="9"/>
      <c r="AK56" s="9"/>
      <c r="AL56" s="9"/>
      <c r="AM56" s="9"/>
      <c r="AN56" s="121">
        <f>SUM(AG56,AT56)</f>
        <v>0</v>
      </c>
      <c r="AO56" s="9"/>
      <c r="AP56" s="9"/>
      <c r="AQ56" s="122" t="s">
        <v>81</v>
      </c>
      <c r="AR56" s="119"/>
      <c r="AS56" s="123">
        <v>0</v>
      </c>
      <c r="AT56" s="124">
        <f>ROUND(SUM(AV56:AW56),2)</f>
        <v>0</v>
      </c>
      <c r="AU56" s="125">
        <f>'1P - Propustek 1P'!P89</f>
        <v>0</v>
      </c>
      <c r="AV56" s="124">
        <f>'1P - Propustek 1P'!J32</f>
        <v>0</v>
      </c>
      <c r="AW56" s="124">
        <f>'1P - Propustek 1P'!J33</f>
        <v>0</v>
      </c>
      <c r="AX56" s="124">
        <f>'1P - Propustek 1P'!J34</f>
        <v>0</v>
      </c>
      <c r="AY56" s="124">
        <f>'1P - Propustek 1P'!J35</f>
        <v>0</v>
      </c>
      <c r="AZ56" s="124">
        <f>'1P - Propustek 1P'!F32</f>
        <v>0</v>
      </c>
      <c r="BA56" s="124">
        <f>'1P - Propustek 1P'!F33</f>
        <v>0</v>
      </c>
      <c r="BB56" s="124">
        <f>'1P - Propustek 1P'!F34</f>
        <v>0</v>
      </c>
      <c r="BC56" s="124">
        <f>'1P - Propustek 1P'!F35</f>
        <v>0</v>
      </c>
      <c r="BD56" s="126">
        <f>'1P - Propustek 1P'!F36</f>
        <v>0</v>
      </c>
      <c r="BT56" s="127" t="s">
        <v>78</v>
      </c>
      <c r="BV56" s="127" t="s">
        <v>71</v>
      </c>
      <c r="BW56" s="127" t="s">
        <v>89</v>
      </c>
      <c r="BX56" s="127" t="s">
        <v>77</v>
      </c>
      <c r="CL56" s="127" t="s">
        <v>5</v>
      </c>
    </row>
    <row r="57" s="5" customFormat="1" ht="16.5" customHeight="1">
      <c r="A57" s="118" t="s">
        <v>79</v>
      </c>
      <c r="B57" s="106"/>
      <c r="C57" s="107"/>
      <c r="D57" s="108" t="s">
        <v>90</v>
      </c>
      <c r="E57" s="108"/>
      <c r="F57" s="108"/>
      <c r="G57" s="108"/>
      <c r="H57" s="108"/>
      <c r="I57" s="109"/>
      <c r="J57" s="108" t="s">
        <v>91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1">
        <f>'SO 102 - PHS'!J27</f>
        <v>0</v>
      </c>
      <c r="AH57" s="109"/>
      <c r="AI57" s="109"/>
      <c r="AJ57" s="109"/>
      <c r="AK57" s="109"/>
      <c r="AL57" s="109"/>
      <c r="AM57" s="109"/>
      <c r="AN57" s="111">
        <f>SUM(AG57,AT57)</f>
        <v>0</v>
      </c>
      <c r="AO57" s="109"/>
      <c r="AP57" s="109"/>
      <c r="AQ57" s="112" t="s">
        <v>75</v>
      </c>
      <c r="AR57" s="106"/>
      <c r="AS57" s="113">
        <v>0</v>
      </c>
      <c r="AT57" s="114">
        <f>ROUND(SUM(AV57:AW57),2)</f>
        <v>0</v>
      </c>
      <c r="AU57" s="115">
        <f>'SO 102 - PHS'!P83</f>
        <v>0</v>
      </c>
      <c r="AV57" s="114">
        <f>'SO 102 - PHS'!J30</f>
        <v>0</v>
      </c>
      <c r="AW57" s="114">
        <f>'SO 102 - PHS'!J31</f>
        <v>0</v>
      </c>
      <c r="AX57" s="114">
        <f>'SO 102 - PHS'!J32</f>
        <v>0</v>
      </c>
      <c r="AY57" s="114">
        <f>'SO 102 - PHS'!J33</f>
        <v>0</v>
      </c>
      <c r="AZ57" s="114">
        <f>'SO 102 - PHS'!F30</f>
        <v>0</v>
      </c>
      <c r="BA57" s="114">
        <f>'SO 102 - PHS'!F31</f>
        <v>0</v>
      </c>
      <c r="BB57" s="114">
        <f>'SO 102 - PHS'!F32</f>
        <v>0</v>
      </c>
      <c r="BC57" s="114">
        <f>'SO 102 - PHS'!F33</f>
        <v>0</v>
      </c>
      <c r="BD57" s="116">
        <f>'SO 102 - PHS'!F34</f>
        <v>0</v>
      </c>
      <c r="BT57" s="117" t="s">
        <v>76</v>
      </c>
      <c r="BV57" s="117" t="s">
        <v>71</v>
      </c>
      <c r="BW57" s="117" t="s">
        <v>92</v>
      </c>
      <c r="BX57" s="117" t="s">
        <v>7</v>
      </c>
      <c r="CL57" s="117" t="s">
        <v>5</v>
      </c>
      <c r="CM57" s="117" t="s">
        <v>78</v>
      </c>
    </row>
    <row r="58" s="5" customFormat="1" ht="16.5" customHeight="1">
      <c r="A58" s="118" t="s">
        <v>79</v>
      </c>
      <c r="B58" s="106"/>
      <c r="C58" s="107"/>
      <c r="D58" s="108" t="s">
        <v>93</v>
      </c>
      <c r="E58" s="108"/>
      <c r="F58" s="108"/>
      <c r="G58" s="108"/>
      <c r="H58" s="108"/>
      <c r="I58" s="109"/>
      <c r="J58" s="108" t="s">
        <v>94</v>
      </c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11">
        <f>'SO 401 - Přeložka VO'!J27</f>
        <v>0</v>
      </c>
      <c r="AH58" s="109"/>
      <c r="AI58" s="109"/>
      <c r="AJ58" s="109"/>
      <c r="AK58" s="109"/>
      <c r="AL58" s="109"/>
      <c r="AM58" s="109"/>
      <c r="AN58" s="111">
        <f>SUM(AG58,AT58)</f>
        <v>0</v>
      </c>
      <c r="AO58" s="109"/>
      <c r="AP58" s="109"/>
      <c r="AQ58" s="112" t="s">
        <v>75</v>
      </c>
      <c r="AR58" s="106"/>
      <c r="AS58" s="113">
        <v>0</v>
      </c>
      <c r="AT58" s="114">
        <f>ROUND(SUM(AV58:AW58),2)</f>
        <v>0</v>
      </c>
      <c r="AU58" s="115">
        <f>'SO 401 - Přeložka VO'!P78</f>
        <v>0</v>
      </c>
      <c r="AV58" s="114">
        <f>'SO 401 - Přeložka VO'!J30</f>
        <v>0</v>
      </c>
      <c r="AW58" s="114">
        <f>'SO 401 - Přeložka VO'!J31</f>
        <v>0</v>
      </c>
      <c r="AX58" s="114">
        <f>'SO 401 - Přeložka VO'!J32</f>
        <v>0</v>
      </c>
      <c r="AY58" s="114">
        <f>'SO 401 - Přeložka VO'!J33</f>
        <v>0</v>
      </c>
      <c r="AZ58" s="114">
        <f>'SO 401 - Přeložka VO'!F30</f>
        <v>0</v>
      </c>
      <c r="BA58" s="114">
        <f>'SO 401 - Přeložka VO'!F31</f>
        <v>0</v>
      </c>
      <c r="BB58" s="114">
        <f>'SO 401 - Přeložka VO'!F32</f>
        <v>0</v>
      </c>
      <c r="BC58" s="114">
        <f>'SO 401 - Přeložka VO'!F33</f>
        <v>0</v>
      </c>
      <c r="BD58" s="116">
        <f>'SO 401 - Přeložka VO'!F34</f>
        <v>0</v>
      </c>
      <c r="BT58" s="117" t="s">
        <v>76</v>
      </c>
      <c r="BV58" s="117" t="s">
        <v>71</v>
      </c>
      <c r="BW58" s="117" t="s">
        <v>95</v>
      </c>
      <c r="BX58" s="117" t="s">
        <v>7</v>
      </c>
      <c r="CL58" s="117" t="s">
        <v>5</v>
      </c>
      <c r="CM58" s="117" t="s">
        <v>78</v>
      </c>
    </row>
    <row r="59" s="5" customFormat="1" ht="16.5" customHeight="1">
      <c r="A59" s="118" t="s">
        <v>79</v>
      </c>
      <c r="B59" s="106"/>
      <c r="C59" s="107"/>
      <c r="D59" s="108" t="s">
        <v>96</v>
      </c>
      <c r="E59" s="108"/>
      <c r="F59" s="108"/>
      <c r="G59" s="108"/>
      <c r="H59" s="108"/>
      <c r="I59" s="109"/>
      <c r="J59" s="108" t="s">
        <v>97</v>
      </c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11">
        <f>'SO 000 - Vedlejší rozpočt...'!J27</f>
        <v>0</v>
      </c>
      <c r="AH59" s="109"/>
      <c r="AI59" s="109"/>
      <c r="AJ59" s="109"/>
      <c r="AK59" s="109"/>
      <c r="AL59" s="109"/>
      <c r="AM59" s="109"/>
      <c r="AN59" s="111">
        <f>SUM(AG59,AT59)</f>
        <v>0</v>
      </c>
      <c r="AO59" s="109"/>
      <c r="AP59" s="109"/>
      <c r="AQ59" s="112" t="s">
        <v>75</v>
      </c>
      <c r="AR59" s="106"/>
      <c r="AS59" s="128">
        <v>0</v>
      </c>
      <c r="AT59" s="129">
        <f>ROUND(SUM(AV59:AW59),2)</f>
        <v>0</v>
      </c>
      <c r="AU59" s="130">
        <f>'SO 000 - Vedlejší rozpočt...'!P77</f>
        <v>0</v>
      </c>
      <c r="AV59" s="129">
        <f>'SO 000 - Vedlejší rozpočt...'!J30</f>
        <v>0</v>
      </c>
      <c r="AW59" s="129">
        <f>'SO 000 - Vedlejší rozpočt...'!J31</f>
        <v>0</v>
      </c>
      <c r="AX59" s="129">
        <f>'SO 000 - Vedlejší rozpočt...'!J32</f>
        <v>0</v>
      </c>
      <c r="AY59" s="129">
        <f>'SO 000 - Vedlejší rozpočt...'!J33</f>
        <v>0</v>
      </c>
      <c r="AZ59" s="129">
        <f>'SO 000 - Vedlejší rozpočt...'!F30</f>
        <v>0</v>
      </c>
      <c r="BA59" s="129">
        <f>'SO 000 - Vedlejší rozpočt...'!F31</f>
        <v>0</v>
      </c>
      <c r="BB59" s="129">
        <f>'SO 000 - Vedlejší rozpočt...'!F32</f>
        <v>0</v>
      </c>
      <c r="BC59" s="129">
        <f>'SO 000 - Vedlejší rozpočt...'!F33</f>
        <v>0</v>
      </c>
      <c r="BD59" s="131">
        <f>'SO 000 - Vedlejší rozpočt...'!F34</f>
        <v>0</v>
      </c>
      <c r="BT59" s="117" t="s">
        <v>76</v>
      </c>
      <c r="BV59" s="117" t="s">
        <v>71</v>
      </c>
      <c r="BW59" s="117" t="s">
        <v>98</v>
      </c>
      <c r="BX59" s="117" t="s">
        <v>7</v>
      </c>
      <c r="CL59" s="117" t="s">
        <v>5</v>
      </c>
      <c r="CM59" s="117" t="s">
        <v>78</v>
      </c>
    </row>
    <row r="60" s="1" customFormat="1" ht="30" customHeight="1">
      <c r="B60" s="46"/>
      <c r="AR60" s="46"/>
    </row>
    <row r="61" s="1" customFormat="1" ht="6.96" customHeight="1">
      <c r="B61" s="67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46"/>
    </row>
  </sheetData>
  <mergeCells count="6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E54:I54"/>
    <mergeCell ref="K54:AF54"/>
    <mergeCell ref="AN55:AP55"/>
    <mergeCell ref="AG55:AM55"/>
    <mergeCell ref="E55:I55"/>
    <mergeCell ref="K55:AF55"/>
    <mergeCell ref="AN56:AP56"/>
    <mergeCell ref="AG56:AM56"/>
    <mergeCell ref="E56:I56"/>
    <mergeCell ref="K56:AF56"/>
    <mergeCell ref="AN57:AP57"/>
    <mergeCell ref="AG57:AM57"/>
    <mergeCell ref="D57:H57"/>
    <mergeCell ref="J57:AF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3" location="'01 - Komunikace'!C2" display="/"/>
    <hyperlink ref="A54" location="'1 - Propustek 1'!C2" display="/"/>
    <hyperlink ref="A55" location="'2 - Propustek 2'!C2" display="/"/>
    <hyperlink ref="A56" location="'1P - Propustek 1P'!C2" display="/"/>
    <hyperlink ref="A57" location="'SO 102 - PHS'!C2" display="/"/>
    <hyperlink ref="A58" location="'SO 401 - Přeložka VO'!C2" display="/"/>
    <hyperlink ref="A59" location="'SO 000 - Vedlejší rozpočt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3"/>
      <c r="C1" s="133"/>
      <c r="D1" s="134" t="s">
        <v>1</v>
      </c>
      <c r="E1" s="133"/>
      <c r="F1" s="135" t="s">
        <v>99</v>
      </c>
      <c r="G1" s="135" t="s">
        <v>100</v>
      </c>
      <c r="H1" s="135"/>
      <c r="I1" s="136"/>
      <c r="J1" s="135" t="s">
        <v>101</v>
      </c>
      <c r="K1" s="134" t="s">
        <v>102</v>
      </c>
      <c r="L1" s="135" t="s">
        <v>103</v>
      </c>
      <c r="M1" s="135"/>
      <c r="N1" s="135"/>
      <c r="O1" s="135"/>
      <c r="P1" s="135"/>
      <c r="Q1" s="135"/>
      <c r="R1" s="135"/>
      <c r="S1" s="135"/>
      <c r="T1" s="13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82</v>
      </c>
    </row>
    <row r="3" ht="6.96" customHeight="1">
      <c r="B3" s="25"/>
      <c r="C3" s="26"/>
      <c r="D3" s="26"/>
      <c r="E3" s="26"/>
      <c r="F3" s="26"/>
      <c r="G3" s="26"/>
      <c r="H3" s="26"/>
      <c r="I3" s="137"/>
      <c r="J3" s="26"/>
      <c r="K3" s="27"/>
      <c r="AT3" s="24" t="s">
        <v>78</v>
      </c>
    </row>
    <row r="4" ht="36.96" customHeight="1">
      <c r="B4" s="28"/>
      <c r="C4" s="29"/>
      <c r="D4" s="30" t="s">
        <v>104</v>
      </c>
      <c r="E4" s="29"/>
      <c r="F4" s="29"/>
      <c r="G4" s="29"/>
      <c r="H4" s="29"/>
      <c r="I4" s="138"/>
      <c r="J4" s="29"/>
      <c r="K4" s="31"/>
      <c r="M4" s="32" t="s">
        <v>13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38"/>
      <c r="J5" s="29"/>
      <c r="K5" s="31"/>
    </row>
    <row r="6">
      <c r="B6" s="28"/>
      <c r="C6" s="29"/>
      <c r="D6" s="40" t="s">
        <v>19</v>
      </c>
      <c r="E6" s="29"/>
      <c r="F6" s="29"/>
      <c r="G6" s="29"/>
      <c r="H6" s="29"/>
      <c r="I6" s="138"/>
      <c r="J6" s="29"/>
      <c r="K6" s="31"/>
    </row>
    <row r="7" ht="16.5" customHeight="1">
      <c r="B7" s="28"/>
      <c r="C7" s="29"/>
      <c r="D7" s="29"/>
      <c r="E7" s="139" t="str">
        <f>'Rekapitulace stavby'!K6</f>
        <v>II/272 Starý Vestec, přeložka silnice - PD</v>
      </c>
      <c r="F7" s="40"/>
      <c r="G7" s="40"/>
      <c r="H7" s="40"/>
      <c r="I7" s="138"/>
      <c r="J7" s="29"/>
      <c r="K7" s="31"/>
    </row>
    <row r="8">
      <c r="B8" s="28"/>
      <c r="C8" s="29"/>
      <c r="D8" s="40" t="s">
        <v>105</v>
      </c>
      <c r="E8" s="29"/>
      <c r="F8" s="29"/>
      <c r="G8" s="29"/>
      <c r="H8" s="29"/>
      <c r="I8" s="138"/>
      <c r="J8" s="29"/>
      <c r="K8" s="31"/>
    </row>
    <row r="9" s="1" customFormat="1" ht="16.5" customHeight="1">
      <c r="B9" s="46"/>
      <c r="C9" s="47"/>
      <c r="D9" s="47"/>
      <c r="E9" s="139" t="s">
        <v>106</v>
      </c>
      <c r="F9" s="47"/>
      <c r="G9" s="47"/>
      <c r="H9" s="47"/>
      <c r="I9" s="140"/>
      <c r="J9" s="47"/>
      <c r="K9" s="51"/>
    </row>
    <row r="10" s="1" customFormat="1">
      <c r="B10" s="46"/>
      <c r="C10" s="47"/>
      <c r="D10" s="40" t="s">
        <v>107</v>
      </c>
      <c r="E10" s="47"/>
      <c r="F10" s="47"/>
      <c r="G10" s="47"/>
      <c r="H10" s="47"/>
      <c r="I10" s="140"/>
      <c r="J10" s="47"/>
      <c r="K10" s="51"/>
    </row>
    <row r="11" s="1" customFormat="1" ht="36.96" customHeight="1">
      <c r="B11" s="46"/>
      <c r="C11" s="47"/>
      <c r="D11" s="47"/>
      <c r="E11" s="141" t="s">
        <v>108</v>
      </c>
      <c r="F11" s="47"/>
      <c r="G11" s="47"/>
      <c r="H11" s="47"/>
      <c r="I11" s="140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40"/>
      <c r="J12" s="47"/>
      <c r="K12" s="51"/>
    </row>
    <row r="13" s="1" customFormat="1" ht="14.4" customHeight="1">
      <c r="B13" s="46"/>
      <c r="C13" s="47"/>
      <c r="D13" s="40" t="s">
        <v>21</v>
      </c>
      <c r="E13" s="47"/>
      <c r="F13" s="35" t="s">
        <v>5</v>
      </c>
      <c r="G13" s="47"/>
      <c r="H13" s="47"/>
      <c r="I13" s="142" t="s">
        <v>22</v>
      </c>
      <c r="J13" s="35" t="s">
        <v>5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42" t="s">
        <v>25</v>
      </c>
      <c r="J14" s="143" t="str">
        <f>'Rekapitulace stavby'!AN8</f>
        <v>12. 11. 2018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40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42" t="s">
        <v>28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42" t="s">
        <v>29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40"/>
      <c r="J18" s="47"/>
      <c r="K18" s="51"/>
    </row>
    <row r="19" s="1" customFormat="1" ht="14.4" customHeight="1">
      <c r="B19" s="46"/>
      <c r="C19" s="47"/>
      <c r="D19" s="40" t="s">
        <v>30</v>
      </c>
      <c r="E19" s="47"/>
      <c r="F19" s="47"/>
      <c r="G19" s="47"/>
      <c r="H19" s="47"/>
      <c r="I19" s="142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42" t="s">
        <v>29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40"/>
      <c r="J21" s="47"/>
      <c r="K21" s="51"/>
    </row>
    <row r="22" s="1" customFormat="1" ht="14.4" customHeight="1">
      <c r="B22" s="46"/>
      <c r="C22" s="47"/>
      <c r="D22" s="40" t="s">
        <v>32</v>
      </c>
      <c r="E22" s="47"/>
      <c r="F22" s="47"/>
      <c r="G22" s="47"/>
      <c r="H22" s="47"/>
      <c r="I22" s="142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42" t="s">
        <v>29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40"/>
      <c r="J24" s="47"/>
      <c r="K24" s="51"/>
    </row>
    <row r="25" s="1" customFormat="1" ht="14.4" customHeight="1">
      <c r="B25" s="46"/>
      <c r="C25" s="47"/>
      <c r="D25" s="40" t="s">
        <v>34</v>
      </c>
      <c r="E25" s="47"/>
      <c r="F25" s="47"/>
      <c r="G25" s="47"/>
      <c r="H25" s="47"/>
      <c r="I25" s="140"/>
      <c r="J25" s="47"/>
      <c r="K25" s="51"/>
    </row>
    <row r="26" s="7" customFormat="1" ht="16.5" customHeight="1">
      <c r="B26" s="144"/>
      <c r="C26" s="145"/>
      <c r="D26" s="145"/>
      <c r="E26" s="44" t="s">
        <v>5</v>
      </c>
      <c r="F26" s="44"/>
      <c r="G26" s="44"/>
      <c r="H26" s="44"/>
      <c r="I26" s="146"/>
      <c r="J26" s="145"/>
      <c r="K26" s="147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40"/>
      <c r="J27" s="47"/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48"/>
      <c r="J28" s="82"/>
      <c r="K28" s="149"/>
    </row>
    <row r="29" s="1" customFormat="1" ht="25.44" customHeight="1">
      <c r="B29" s="46"/>
      <c r="C29" s="47"/>
      <c r="D29" s="150" t="s">
        <v>35</v>
      </c>
      <c r="E29" s="47"/>
      <c r="F29" s="47"/>
      <c r="G29" s="47"/>
      <c r="H29" s="47"/>
      <c r="I29" s="140"/>
      <c r="J29" s="151">
        <f>ROUND(J88,2)</f>
        <v>0</v>
      </c>
      <c r="K29" s="51"/>
    </row>
    <row r="30" s="1" customFormat="1" ht="6.96" customHeight="1">
      <c r="B30" s="46"/>
      <c r="C30" s="47"/>
      <c r="D30" s="82"/>
      <c r="E30" s="82"/>
      <c r="F30" s="82"/>
      <c r="G30" s="82"/>
      <c r="H30" s="82"/>
      <c r="I30" s="148"/>
      <c r="J30" s="82"/>
      <c r="K30" s="149"/>
    </row>
    <row r="31" s="1" customFormat="1" ht="14.4" customHeight="1">
      <c r="B31" s="46"/>
      <c r="C31" s="47"/>
      <c r="D31" s="47"/>
      <c r="E31" s="47"/>
      <c r="F31" s="52" t="s">
        <v>37</v>
      </c>
      <c r="G31" s="47"/>
      <c r="H31" s="47"/>
      <c r="I31" s="152" t="s">
        <v>36</v>
      </c>
      <c r="J31" s="52" t="s">
        <v>38</v>
      </c>
      <c r="K31" s="51"/>
    </row>
    <row r="32" s="1" customFormat="1" ht="14.4" customHeight="1">
      <c r="B32" s="46"/>
      <c r="C32" s="47"/>
      <c r="D32" s="55" t="s">
        <v>39</v>
      </c>
      <c r="E32" s="55" t="s">
        <v>40</v>
      </c>
      <c r="F32" s="153">
        <f>ROUND(SUM(BE88:BE369), 2)</f>
        <v>0</v>
      </c>
      <c r="G32" s="47"/>
      <c r="H32" s="47"/>
      <c r="I32" s="154">
        <v>0.20999999999999999</v>
      </c>
      <c r="J32" s="153">
        <f>ROUND(ROUND((SUM(BE88:BE369)), 2)*I32, 2)</f>
        <v>0</v>
      </c>
      <c r="K32" s="51"/>
    </row>
    <row r="33" s="1" customFormat="1" ht="14.4" customHeight="1">
      <c r="B33" s="46"/>
      <c r="C33" s="47"/>
      <c r="D33" s="47"/>
      <c r="E33" s="55" t="s">
        <v>41</v>
      </c>
      <c r="F33" s="153">
        <f>ROUND(SUM(BF88:BF369), 2)</f>
        <v>0</v>
      </c>
      <c r="G33" s="47"/>
      <c r="H33" s="47"/>
      <c r="I33" s="154">
        <v>0.14999999999999999</v>
      </c>
      <c r="J33" s="153">
        <f>ROUND(ROUND((SUM(BF88:BF369)),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42</v>
      </c>
      <c r="F34" s="153">
        <f>ROUND(SUM(BG88:BG369), 2)</f>
        <v>0</v>
      </c>
      <c r="G34" s="47"/>
      <c r="H34" s="47"/>
      <c r="I34" s="154">
        <v>0.20999999999999999</v>
      </c>
      <c r="J34" s="153">
        <v>0</v>
      </c>
      <c r="K34" s="51"/>
    </row>
    <row r="35" hidden="1" s="1" customFormat="1" ht="14.4" customHeight="1">
      <c r="B35" s="46"/>
      <c r="C35" s="47"/>
      <c r="D35" s="47"/>
      <c r="E35" s="55" t="s">
        <v>43</v>
      </c>
      <c r="F35" s="153">
        <f>ROUND(SUM(BH88:BH369), 2)</f>
        <v>0</v>
      </c>
      <c r="G35" s="47"/>
      <c r="H35" s="47"/>
      <c r="I35" s="154">
        <v>0.14999999999999999</v>
      </c>
      <c r="J35" s="153">
        <v>0</v>
      </c>
      <c r="K35" s="51"/>
    </row>
    <row r="36" hidden="1" s="1" customFormat="1" ht="14.4" customHeight="1">
      <c r="B36" s="46"/>
      <c r="C36" s="47"/>
      <c r="D36" s="47"/>
      <c r="E36" s="55" t="s">
        <v>44</v>
      </c>
      <c r="F36" s="153">
        <f>ROUND(SUM(BI88:BI369), 2)</f>
        <v>0</v>
      </c>
      <c r="G36" s="47"/>
      <c r="H36" s="47"/>
      <c r="I36" s="154">
        <v>0</v>
      </c>
      <c r="J36" s="153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40"/>
      <c r="J37" s="47"/>
      <c r="K37" s="51"/>
    </row>
    <row r="38" s="1" customFormat="1" ht="25.44" customHeight="1">
      <c r="B38" s="46"/>
      <c r="C38" s="155"/>
      <c r="D38" s="156" t="s">
        <v>45</v>
      </c>
      <c r="E38" s="88"/>
      <c r="F38" s="88"/>
      <c r="G38" s="157" t="s">
        <v>46</v>
      </c>
      <c r="H38" s="158" t="s">
        <v>47</v>
      </c>
      <c r="I38" s="159"/>
      <c r="J38" s="160">
        <f>SUM(J29:J36)</f>
        <v>0</v>
      </c>
      <c r="K38" s="161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62"/>
      <c r="J39" s="68"/>
      <c r="K39" s="69"/>
    </row>
    <row r="43" s="1" customFormat="1" ht="6.96" customHeight="1">
      <c r="B43" s="70"/>
      <c r="C43" s="71"/>
      <c r="D43" s="71"/>
      <c r="E43" s="71"/>
      <c r="F43" s="71"/>
      <c r="G43" s="71"/>
      <c r="H43" s="71"/>
      <c r="I43" s="163"/>
      <c r="J43" s="71"/>
      <c r="K43" s="164"/>
    </row>
    <row r="44" s="1" customFormat="1" ht="36.96" customHeight="1">
      <c r="B44" s="46"/>
      <c r="C44" s="30" t="s">
        <v>109</v>
      </c>
      <c r="D44" s="47"/>
      <c r="E44" s="47"/>
      <c r="F44" s="47"/>
      <c r="G44" s="47"/>
      <c r="H44" s="47"/>
      <c r="I44" s="140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40"/>
      <c r="J45" s="47"/>
      <c r="K45" s="51"/>
    </row>
    <row r="46" s="1" customFormat="1" ht="14.4" customHeight="1">
      <c r="B46" s="46"/>
      <c r="C46" s="40" t="s">
        <v>19</v>
      </c>
      <c r="D46" s="47"/>
      <c r="E46" s="47"/>
      <c r="F46" s="47"/>
      <c r="G46" s="47"/>
      <c r="H46" s="47"/>
      <c r="I46" s="140"/>
      <c r="J46" s="47"/>
      <c r="K46" s="51"/>
    </row>
    <row r="47" s="1" customFormat="1" ht="16.5" customHeight="1">
      <c r="B47" s="46"/>
      <c r="C47" s="47"/>
      <c r="D47" s="47"/>
      <c r="E47" s="139" t="str">
        <f>E7</f>
        <v>II/272 Starý Vestec, přeložka silnice - PD</v>
      </c>
      <c r="F47" s="40"/>
      <c r="G47" s="40"/>
      <c r="H47" s="40"/>
      <c r="I47" s="140"/>
      <c r="J47" s="47"/>
      <c r="K47" s="51"/>
    </row>
    <row r="48">
      <c r="B48" s="28"/>
      <c r="C48" s="40" t="s">
        <v>105</v>
      </c>
      <c r="D48" s="29"/>
      <c r="E48" s="29"/>
      <c r="F48" s="29"/>
      <c r="G48" s="29"/>
      <c r="H48" s="29"/>
      <c r="I48" s="138"/>
      <c r="J48" s="29"/>
      <c r="K48" s="31"/>
    </row>
    <row r="49" s="1" customFormat="1" ht="16.5" customHeight="1">
      <c r="B49" s="46"/>
      <c r="C49" s="47"/>
      <c r="D49" s="47"/>
      <c r="E49" s="139" t="s">
        <v>106</v>
      </c>
      <c r="F49" s="47"/>
      <c r="G49" s="47"/>
      <c r="H49" s="47"/>
      <c r="I49" s="140"/>
      <c r="J49" s="47"/>
      <c r="K49" s="51"/>
    </row>
    <row r="50" s="1" customFormat="1" ht="14.4" customHeight="1">
      <c r="B50" s="46"/>
      <c r="C50" s="40" t="s">
        <v>107</v>
      </c>
      <c r="D50" s="47"/>
      <c r="E50" s="47"/>
      <c r="F50" s="47"/>
      <c r="G50" s="47"/>
      <c r="H50" s="47"/>
      <c r="I50" s="140"/>
      <c r="J50" s="47"/>
      <c r="K50" s="51"/>
    </row>
    <row r="51" s="1" customFormat="1" ht="17.25" customHeight="1">
      <c r="B51" s="46"/>
      <c r="C51" s="47"/>
      <c r="D51" s="47"/>
      <c r="E51" s="141" t="str">
        <f>E11</f>
        <v>01 - Komunikace</v>
      </c>
      <c r="F51" s="47"/>
      <c r="G51" s="47"/>
      <c r="H51" s="47"/>
      <c r="I51" s="140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40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 xml:space="preserve"> </v>
      </c>
      <c r="G53" s="47"/>
      <c r="H53" s="47"/>
      <c r="I53" s="142" t="s">
        <v>25</v>
      </c>
      <c r="J53" s="143" t="str">
        <f>IF(J14="","",J14)</f>
        <v>12. 11. 2018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40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 xml:space="preserve"> </v>
      </c>
      <c r="G55" s="47"/>
      <c r="H55" s="47"/>
      <c r="I55" s="142" t="s">
        <v>32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30</v>
      </c>
      <c r="D56" s="47"/>
      <c r="E56" s="47"/>
      <c r="F56" s="35" t="str">
        <f>IF(E20="","",E20)</f>
        <v/>
      </c>
      <c r="G56" s="47"/>
      <c r="H56" s="47"/>
      <c r="I56" s="140"/>
      <c r="J56" s="165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40"/>
      <c r="J57" s="47"/>
      <c r="K57" s="51"/>
    </row>
    <row r="58" s="1" customFormat="1" ht="29.28" customHeight="1">
      <c r="B58" s="46"/>
      <c r="C58" s="166" t="s">
        <v>110</v>
      </c>
      <c r="D58" s="155"/>
      <c r="E58" s="155"/>
      <c r="F58" s="155"/>
      <c r="G58" s="155"/>
      <c r="H58" s="155"/>
      <c r="I58" s="167"/>
      <c r="J58" s="168" t="s">
        <v>111</v>
      </c>
      <c r="K58" s="169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40"/>
      <c r="J59" s="47"/>
      <c r="K59" s="51"/>
    </row>
    <row r="60" s="1" customFormat="1" ht="29.28" customHeight="1">
      <c r="B60" s="46"/>
      <c r="C60" s="170" t="s">
        <v>112</v>
      </c>
      <c r="D60" s="47"/>
      <c r="E60" s="47"/>
      <c r="F60" s="47"/>
      <c r="G60" s="47"/>
      <c r="H60" s="47"/>
      <c r="I60" s="140"/>
      <c r="J60" s="151">
        <f>J88</f>
        <v>0</v>
      </c>
      <c r="K60" s="51"/>
      <c r="AU60" s="24" t="s">
        <v>113</v>
      </c>
    </row>
    <row r="61" s="8" customFormat="1" ht="24.96" customHeight="1">
      <c r="B61" s="171"/>
      <c r="C61" s="172"/>
      <c r="D61" s="173" t="s">
        <v>114</v>
      </c>
      <c r="E61" s="174"/>
      <c r="F61" s="174"/>
      <c r="G61" s="174"/>
      <c r="H61" s="174"/>
      <c r="I61" s="175"/>
      <c r="J61" s="176">
        <f>J89</f>
        <v>0</v>
      </c>
      <c r="K61" s="177"/>
    </row>
    <row r="62" s="9" customFormat="1" ht="19.92" customHeight="1">
      <c r="B62" s="178"/>
      <c r="C62" s="179"/>
      <c r="D62" s="180" t="s">
        <v>115</v>
      </c>
      <c r="E62" s="181"/>
      <c r="F62" s="181"/>
      <c r="G62" s="181"/>
      <c r="H62" s="181"/>
      <c r="I62" s="182"/>
      <c r="J62" s="183">
        <f>J90</f>
        <v>0</v>
      </c>
      <c r="K62" s="184"/>
    </row>
    <row r="63" s="9" customFormat="1" ht="19.92" customHeight="1">
      <c r="B63" s="178"/>
      <c r="C63" s="179"/>
      <c r="D63" s="180" t="s">
        <v>116</v>
      </c>
      <c r="E63" s="181"/>
      <c r="F63" s="181"/>
      <c r="G63" s="181"/>
      <c r="H63" s="181"/>
      <c r="I63" s="182"/>
      <c r="J63" s="183">
        <f>J98</f>
        <v>0</v>
      </c>
      <c r="K63" s="184"/>
    </row>
    <row r="64" s="9" customFormat="1" ht="19.92" customHeight="1">
      <c r="B64" s="178"/>
      <c r="C64" s="179"/>
      <c r="D64" s="180" t="s">
        <v>117</v>
      </c>
      <c r="E64" s="181"/>
      <c r="F64" s="181"/>
      <c r="G64" s="181"/>
      <c r="H64" s="181"/>
      <c r="I64" s="182"/>
      <c r="J64" s="183">
        <f>J192</f>
        <v>0</v>
      </c>
      <c r="K64" s="184"/>
    </row>
    <row r="65" s="9" customFormat="1" ht="19.92" customHeight="1">
      <c r="B65" s="178"/>
      <c r="C65" s="179"/>
      <c r="D65" s="180" t="s">
        <v>118</v>
      </c>
      <c r="E65" s="181"/>
      <c r="F65" s="181"/>
      <c r="G65" s="181"/>
      <c r="H65" s="181"/>
      <c r="I65" s="182"/>
      <c r="J65" s="183">
        <f>J202</f>
        <v>0</v>
      </c>
      <c r="K65" s="184"/>
    </row>
    <row r="66" s="9" customFormat="1" ht="19.92" customHeight="1">
      <c r="B66" s="178"/>
      <c r="C66" s="179"/>
      <c r="D66" s="180" t="s">
        <v>119</v>
      </c>
      <c r="E66" s="181"/>
      <c r="F66" s="181"/>
      <c r="G66" s="181"/>
      <c r="H66" s="181"/>
      <c r="I66" s="182"/>
      <c r="J66" s="183">
        <f>J264</f>
        <v>0</v>
      </c>
      <c r="K66" s="184"/>
    </row>
    <row r="67" s="1" customFormat="1" ht="21.84" customHeight="1">
      <c r="B67" s="46"/>
      <c r="C67" s="47"/>
      <c r="D67" s="47"/>
      <c r="E67" s="47"/>
      <c r="F67" s="47"/>
      <c r="G67" s="47"/>
      <c r="H67" s="47"/>
      <c r="I67" s="140"/>
      <c r="J67" s="47"/>
      <c r="K67" s="51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62"/>
      <c r="J68" s="68"/>
      <c r="K68" s="69"/>
    </row>
    <row r="72" s="1" customFormat="1" ht="6.96" customHeight="1">
      <c r="B72" s="70"/>
      <c r="C72" s="71"/>
      <c r="D72" s="71"/>
      <c r="E72" s="71"/>
      <c r="F72" s="71"/>
      <c r="G72" s="71"/>
      <c r="H72" s="71"/>
      <c r="I72" s="163"/>
      <c r="J72" s="71"/>
      <c r="K72" s="71"/>
      <c r="L72" s="46"/>
    </row>
    <row r="73" s="1" customFormat="1" ht="36.96" customHeight="1">
      <c r="B73" s="46"/>
      <c r="C73" s="72" t="s">
        <v>120</v>
      </c>
      <c r="L73" s="46"/>
    </row>
    <row r="74" s="1" customFormat="1" ht="6.96" customHeight="1">
      <c r="B74" s="46"/>
      <c r="L74" s="46"/>
    </row>
    <row r="75" s="1" customFormat="1" ht="14.4" customHeight="1">
      <c r="B75" s="46"/>
      <c r="C75" s="74" t="s">
        <v>19</v>
      </c>
      <c r="L75" s="46"/>
    </row>
    <row r="76" s="1" customFormat="1" ht="16.5" customHeight="1">
      <c r="B76" s="46"/>
      <c r="E76" s="185" t="str">
        <f>E7</f>
        <v>II/272 Starý Vestec, přeložka silnice - PD</v>
      </c>
      <c r="F76" s="74"/>
      <c r="G76" s="74"/>
      <c r="H76" s="74"/>
      <c r="L76" s="46"/>
    </row>
    <row r="77">
      <c r="B77" s="28"/>
      <c r="C77" s="74" t="s">
        <v>105</v>
      </c>
      <c r="L77" s="28"/>
    </row>
    <row r="78" s="1" customFormat="1" ht="16.5" customHeight="1">
      <c r="B78" s="46"/>
      <c r="E78" s="185" t="s">
        <v>106</v>
      </c>
      <c r="F78" s="1"/>
      <c r="G78" s="1"/>
      <c r="H78" s="1"/>
      <c r="L78" s="46"/>
    </row>
    <row r="79" s="1" customFormat="1" ht="14.4" customHeight="1">
      <c r="B79" s="46"/>
      <c r="C79" s="74" t="s">
        <v>107</v>
      </c>
      <c r="L79" s="46"/>
    </row>
    <row r="80" s="1" customFormat="1" ht="17.25" customHeight="1">
      <c r="B80" s="46"/>
      <c r="E80" s="77" t="str">
        <f>E11</f>
        <v>01 - Komunikace</v>
      </c>
      <c r="F80" s="1"/>
      <c r="G80" s="1"/>
      <c r="H80" s="1"/>
      <c r="L80" s="46"/>
    </row>
    <row r="81" s="1" customFormat="1" ht="6.96" customHeight="1">
      <c r="B81" s="46"/>
      <c r="L81" s="46"/>
    </row>
    <row r="82" s="1" customFormat="1" ht="18" customHeight="1">
      <c r="B82" s="46"/>
      <c r="C82" s="74" t="s">
        <v>23</v>
      </c>
      <c r="F82" s="186" t="str">
        <f>F14</f>
        <v xml:space="preserve"> </v>
      </c>
      <c r="I82" s="187" t="s">
        <v>25</v>
      </c>
      <c r="J82" s="79" t="str">
        <f>IF(J14="","",J14)</f>
        <v>12. 11. 2018</v>
      </c>
      <c r="L82" s="46"/>
    </row>
    <row r="83" s="1" customFormat="1" ht="6.96" customHeight="1">
      <c r="B83" s="46"/>
      <c r="L83" s="46"/>
    </row>
    <row r="84" s="1" customFormat="1">
      <c r="B84" s="46"/>
      <c r="C84" s="74" t="s">
        <v>27</v>
      </c>
      <c r="F84" s="186" t="str">
        <f>E17</f>
        <v xml:space="preserve"> </v>
      </c>
      <c r="I84" s="187" t="s">
        <v>32</v>
      </c>
      <c r="J84" s="186" t="str">
        <f>E23</f>
        <v xml:space="preserve"> </v>
      </c>
      <c r="L84" s="46"/>
    </row>
    <row r="85" s="1" customFormat="1" ht="14.4" customHeight="1">
      <c r="B85" s="46"/>
      <c r="C85" s="74" t="s">
        <v>30</v>
      </c>
      <c r="F85" s="186" t="str">
        <f>IF(E20="","",E20)</f>
        <v/>
      </c>
      <c r="L85" s="46"/>
    </row>
    <row r="86" s="1" customFormat="1" ht="10.32" customHeight="1">
      <c r="B86" s="46"/>
      <c r="L86" s="46"/>
    </row>
    <row r="87" s="10" customFormat="1" ht="29.28" customHeight="1">
      <c r="B87" s="188"/>
      <c r="C87" s="189" t="s">
        <v>121</v>
      </c>
      <c r="D87" s="190" t="s">
        <v>54</v>
      </c>
      <c r="E87" s="190" t="s">
        <v>50</v>
      </c>
      <c r="F87" s="190" t="s">
        <v>122</v>
      </c>
      <c r="G87" s="190" t="s">
        <v>123</v>
      </c>
      <c r="H87" s="190" t="s">
        <v>124</v>
      </c>
      <c r="I87" s="191" t="s">
        <v>125</v>
      </c>
      <c r="J87" s="190" t="s">
        <v>111</v>
      </c>
      <c r="K87" s="192" t="s">
        <v>126</v>
      </c>
      <c r="L87" s="188"/>
      <c r="M87" s="92" t="s">
        <v>127</v>
      </c>
      <c r="N87" s="93" t="s">
        <v>39</v>
      </c>
      <c r="O87" s="93" t="s">
        <v>128</v>
      </c>
      <c r="P87" s="93" t="s">
        <v>129</v>
      </c>
      <c r="Q87" s="93" t="s">
        <v>130</v>
      </c>
      <c r="R87" s="93" t="s">
        <v>131</v>
      </c>
      <c r="S87" s="93" t="s">
        <v>132</v>
      </c>
      <c r="T87" s="94" t="s">
        <v>133</v>
      </c>
    </row>
    <row r="88" s="1" customFormat="1" ht="29.28" customHeight="1">
      <c r="B88" s="46"/>
      <c r="C88" s="96" t="s">
        <v>112</v>
      </c>
      <c r="J88" s="193">
        <f>BK88</f>
        <v>0</v>
      </c>
      <c r="L88" s="46"/>
      <c r="M88" s="95"/>
      <c r="N88" s="82"/>
      <c r="O88" s="82"/>
      <c r="P88" s="194">
        <f>P89</f>
        <v>0</v>
      </c>
      <c r="Q88" s="82"/>
      <c r="R88" s="194">
        <f>R89</f>
        <v>0</v>
      </c>
      <c r="S88" s="82"/>
      <c r="T88" s="195">
        <f>T89</f>
        <v>0</v>
      </c>
      <c r="AT88" s="24" t="s">
        <v>68</v>
      </c>
      <c r="AU88" s="24" t="s">
        <v>113</v>
      </c>
      <c r="BK88" s="196">
        <f>BK89</f>
        <v>0</v>
      </c>
    </row>
    <row r="89" s="11" customFormat="1" ht="37.44" customHeight="1">
      <c r="B89" s="197"/>
      <c r="D89" s="198" t="s">
        <v>68</v>
      </c>
      <c r="E89" s="199" t="s">
        <v>134</v>
      </c>
      <c r="F89" s="199" t="s">
        <v>135</v>
      </c>
      <c r="I89" s="200"/>
      <c r="J89" s="201">
        <f>BK89</f>
        <v>0</v>
      </c>
      <c r="L89" s="197"/>
      <c r="M89" s="202"/>
      <c r="N89" s="203"/>
      <c r="O89" s="203"/>
      <c r="P89" s="204">
        <f>P90+P98+P192+P202+P264</f>
        <v>0</v>
      </c>
      <c r="Q89" s="203"/>
      <c r="R89" s="204">
        <f>R90+R98+R192+R202+R264</f>
        <v>0</v>
      </c>
      <c r="S89" s="203"/>
      <c r="T89" s="205">
        <f>T90+T98+T192+T202+T264</f>
        <v>0</v>
      </c>
      <c r="AR89" s="198" t="s">
        <v>76</v>
      </c>
      <c r="AT89" s="206" t="s">
        <v>68</v>
      </c>
      <c r="AU89" s="206" t="s">
        <v>69</v>
      </c>
      <c r="AY89" s="198" t="s">
        <v>136</v>
      </c>
      <c r="BK89" s="207">
        <f>BK90+BK98+BK192+BK202+BK264</f>
        <v>0</v>
      </c>
    </row>
    <row r="90" s="11" customFormat="1" ht="19.92" customHeight="1">
      <c r="B90" s="197"/>
      <c r="D90" s="198" t="s">
        <v>68</v>
      </c>
      <c r="E90" s="208" t="s">
        <v>69</v>
      </c>
      <c r="F90" s="208" t="s">
        <v>137</v>
      </c>
      <c r="I90" s="200"/>
      <c r="J90" s="209">
        <f>BK90</f>
        <v>0</v>
      </c>
      <c r="L90" s="197"/>
      <c r="M90" s="202"/>
      <c r="N90" s="203"/>
      <c r="O90" s="203"/>
      <c r="P90" s="204">
        <f>SUM(P91:P97)</f>
        <v>0</v>
      </c>
      <c r="Q90" s="203"/>
      <c r="R90" s="204">
        <f>SUM(R91:R97)</f>
        <v>0</v>
      </c>
      <c r="S90" s="203"/>
      <c r="T90" s="205">
        <f>SUM(T91:T97)</f>
        <v>0</v>
      </c>
      <c r="AR90" s="198" t="s">
        <v>76</v>
      </c>
      <c r="AT90" s="206" t="s">
        <v>68</v>
      </c>
      <c r="AU90" s="206" t="s">
        <v>76</v>
      </c>
      <c r="AY90" s="198" t="s">
        <v>136</v>
      </c>
      <c r="BK90" s="207">
        <f>SUM(BK91:BK97)</f>
        <v>0</v>
      </c>
    </row>
    <row r="91" s="1" customFormat="1" ht="16.5" customHeight="1">
      <c r="B91" s="210"/>
      <c r="C91" s="211" t="s">
        <v>76</v>
      </c>
      <c r="D91" s="211" t="s">
        <v>138</v>
      </c>
      <c r="E91" s="212" t="s">
        <v>139</v>
      </c>
      <c r="F91" s="213" t="s">
        <v>140</v>
      </c>
      <c r="G91" s="214" t="s">
        <v>141</v>
      </c>
      <c r="H91" s="215">
        <v>220.5</v>
      </c>
      <c r="I91" s="216"/>
      <c r="J91" s="217">
        <f>ROUND(I91*H91,2)</f>
        <v>0</v>
      </c>
      <c r="K91" s="213" t="s">
        <v>5</v>
      </c>
      <c r="L91" s="46"/>
      <c r="M91" s="218" t="s">
        <v>5</v>
      </c>
      <c r="N91" s="219" t="s">
        <v>40</v>
      </c>
      <c r="O91" s="47"/>
      <c r="P91" s="220">
        <f>O91*H91</f>
        <v>0</v>
      </c>
      <c r="Q91" s="220">
        <v>0</v>
      </c>
      <c r="R91" s="220">
        <f>Q91*H91</f>
        <v>0</v>
      </c>
      <c r="S91" s="220">
        <v>0</v>
      </c>
      <c r="T91" s="221">
        <f>S91*H91</f>
        <v>0</v>
      </c>
      <c r="AR91" s="24" t="s">
        <v>142</v>
      </c>
      <c r="AT91" s="24" t="s">
        <v>138</v>
      </c>
      <c r="AU91" s="24" t="s">
        <v>78</v>
      </c>
      <c r="AY91" s="24" t="s">
        <v>136</v>
      </c>
      <c r="BE91" s="222">
        <f>IF(N91="základní",J91,0)</f>
        <v>0</v>
      </c>
      <c r="BF91" s="222">
        <f>IF(N91="snížená",J91,0)</f>
        <v>0</v>
      </c>
      <c r="BG91" s="222">
        <f>IF(N91="zákl. přenesená",J91,0)</f>
        <v>0</v>
      </c>
      <c r="BH91" s="222">
        <f>IF(N91="sníž. přenesená",J91,0)</f>
        <v>0</v>
      </c>
      <c r="BI91" s="222">
        <f>IF(N91="nulová",J91,0)</f>
        <v>0</v>
      </c>
      <c r="BJ91" s="24" t="s">
        <v>76</v>
      </c>
      <c r="BK91" s="222">
        <f>ROUND(I91*H91,2)</f>
        <v>0</v>
      </c>
      <c r="BL91" s="24" t="s">
        <v>142</v>
      </c>
      <c r="BM91" s="24" t="s">
        <v>143</v>
      </c>
    </row>
    <row r="92" s="1" customFormat="1">
      <c r="B92" s="46"/>
      <c r="D92" s="223" t="s">
        <v>144</v>
      </c>
      <c r="F92" s="224" t="s">
        <v>140</v>
      </c>
      <c r="I92" s="225"/>
      <c r="L92" s="46"/>
      <c r="M92" s="226"/>
      <c r="N92" s="47"/>
      <c r="O92" s="47"/>
      <c r="P92" s="47"/>
      <c r="Q92" s="47"/>
      <c r="R92" s="47"/>
      <c r="S92" s="47"/>
      <c r="T92" s="85"/>
      <c r="AT92" s="24" t="s">
        <v>144</v>
      </c>
      <c r="AU92" s="24" t="s">
        <v>78</v>
      </c>
    </row>
    <row r="93" s="12" customFormat="1">
      <c r="B93" s="227"/>
      <c r="D93" s="223" t="s">
        <v>145</v>
      </c>
      <c r="E93" s="228" t="s">
        <v>5</v>
      </c>
      <c r="F93" s="229" t="s">
        <v>146</v>
      </c>
      <c r="H93" s="230">
        <v>220.5</v>
      </c>
      <c r="I93" s="231"/>
      <c r="L93" s="227"/>
      <c r="M93" s="232"/>
      <c r="N93" s="233"/>
      <c r="O93" s="233"/>
      <c r="P93" s="233"/>
      <c r="Q93" s="233"/>
      <c r="R93" s="233"/>
      <c r="S93" s="233"/>
      <c r="T93" s="234"/>
      <c r="AT93" s="228" t="s">
        <v>145</v>
      </c>
      <c r="AU93" s="228" t="s">
        <v>78</v>
      </c>
      <c r="AV93" s="12" t="s">
        <v>78</v>
      </c>
      <c r="AW93" s="12" t="s">
        <v>33</v>
      </c>
      <c r="AX93" s="12" t="s">
        <v>69</v>
      </c>
      <c r="AY93" s="228" t="s">
        <v>136</v>
      </c>
    </row>
    <row r="94" s="1" customFormat="1" ht="16.5" customHeight="1">
      <c r="B94" s="210"/>
      <c r="C94" s="211" t="s">
        <v>78</v>
      </c>
      <c r="D94" s="211" t="s">
        <v>138</v>
      </c>
      <c r="E94" s="212" t="s">
        <v>147</v>
      </c>
      <c r="F94" s="213" t="s">
        <v>148</v>
      </c>
      <c r="G94" s="214" t="s">
        <v>141</v>
      </c>
      <c r="H94" s="215">
        <v>1519.9200000000001</v>
      </c>
      <c r="I94" s="216"/>
      <c r="J94" s="217">
        <f>ROUND(I94*H94,2)</f>
        <v>0</v>
      </c>
      <c r="K94" s="213" t="s">
        <v>5</v>
      </c>
      <c r="L94" s="46"/>
      <c r="M94" s="218" t="s">
        <v>5</v>
      </c>
      <c r="N94" s="219" t="s">
        <v>40</v>
      </c>
      <c r="O94" s="47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AR94" s="24" t="s">
        <v>142</v>
      </c>
      <c r="AT94" s="24" t="s">
        <v>138</v>
      </c>
      <c r="AU94" s="24" t="s">
        <v>78</v>
      </c>
      <c r="AY94" s="24" t="s">
        <v>136</v>
      </c>
      <c r="BE94" s="222">
        <f>IF(N94="základní",J94,0)</f>
        <v>0</v>
      </c>
      <c r="BF94" s="222">
        <f>IF(N94="snížená",J94,0)</f>
        <v>0</v>
      </c>
      <c r="BG94" s="222">
        <f>IF(N94="zákl. přenesená",J94,0)</f>
        <v>0</v>
      </c>
      <c r="BH94" s="222">
        <f>IF(N94="sníž. přenesená",J94,0)</f>
        <v>0</v>
      </c>
      <c r="BI94" s="222">
        <f>IF(N94="nulová",J94,0)</f>
        <v>0</v>
      </c>
      <c r="BJ94" s="24" t="s">
        <v>76</v>
      </c>
      <c r="BK94" s="222">
        <f>ROUND(I94*H94,2)</f>
        <v>0</v>
      </c>
      <c r="BL94" s="24" t="s">
        <v>142</v>
      </c>
      <c r="BM94" s="24" t="s">
        <v>149</v>
      </c>
    </row>
    <row r="95" s="1" customFormat="1">
      <c r="B95" s="46"/>
      <c r="D95" s="223" t="s">
        <v>144</v>
      </c>
      <c r="F95" s="224" t="s">
        <v>150</v>
      </c>
      <c r="I95" s="225"/>
      <c r="L95" s="46"/>
      <c r="M95" s="226"/>
      <c r="N95" s="47"/>
      <c r="O95" s="47"/>
      <c r="P95" s="47"/>
      <c r="Q95" s="47"/>
      <c r="R95" s="47"/>
      <c r="S95" s="47"/>
      <c r="T95" s="85"/>
      <c r="AT95" s="24" t="s">
        <v>144</v>
      </c>
      <c r="AU95" s="24" t="s">
        <v>78</v>
      </c>
    </row>
    <row r="96" s="12" customFormat="1">
      <c r="B96" s="227"/>
      <c r="D96" s="223" t="s">
        <v>145</v>
      </c>
      <c r="E96" s="228" t="s">
        <v>5</v>
      </c>
      <c r="F96" s="229" t="s">
        <v>151</v>
      </c>
      <c r="H96" s="230">
        <v>630</v>
      </c>
      <c r="I96" s="231"/>
      <c r="L96" s="227"/>
      <c r="M96" s="232"/>
      <c r="N96" s="233"/>
      <c r="O96" s="233"/>
      <c r="P96" s="233"/>
      <c r="Q96" s="233"/>
      <c r="R96" s="233"/>
      <c r="S96" s="233"/>
      <c r="T96" s="234"/>
      <c r="AT96" s="228" t="s">
        <v>145</v>
      </c>
      <c r="AU96" s="228" t="s">
        <v>78</v>
      </c>
      <c r="AV96" s="12" t="s">
        <v>78</v>
      </c>
      <c r="AW96" s="12" t="s">
        <v>33</v>
      </c>
      <c r="AX96" s="12" t="s">
        <v>69</v>
      </c>
      <c r="AY96" s="228" t="s">
        <v>136</v>
      </c>
    </row>
    <row r="97" s="12" customFormat="1">
      <c r="B97" s="227"/>
      <c r="D97" s="223" t="s">
        <v>145</v>
      </c>
      <c r="E97" s="228" t="s">
        <v>5</v>
      </c>
      <c r="F97" s="229" t="s">
        <v>152</v>
      </c>
      <c r="H97" s="230">
        <v>889.91999999999996</v>
      </c>
      <c r="I97" s="231"/>
      <c r="L97" s="227"/>
      <c r="M97" s="232"/>
      <c r="N97" s="233"/>
      <c r="O97" s="233"/>
      <c r="P97" s="233"/>
      <c r="Q97" s="233"/>
      <c r="R97" s="233"/>
      <c r="S97" s="233"/>
      <c r="T97" s="234"/>
      <c r="AT97" s="228" t="s">
        <v>145</v>
      </c>
      <c r="AU97" s="228" t="s">
        <v>78</v>
      </c>
      <c r="AV97" s="12" t="s">
        <v>78</v>
      </c>
      <c r="AW97" s="12" t="s">
        <v>33</v>
      </c>
      <c r="AX97" s="12" t="s">
        <v>69</v>
      </c>
      <c r="AY97" s="228" t="s">
        <v>136</v>
      </c>
    </row>
    <row r="98" s="11" customFormat="1" ht="29.88" customHeight="1">
      <c r="B98" s="197"/>
      <c r="D98" s="198" t="s">
        <v>68</v>
      </c>
      <c r="E98" s="208" t="s">
        <v>76</v>
      </c>
      <c r="F98" s="208" t="s">
        <v>153</v>
      </c>
      <c r="I98" s="200"/>
      <c r="J98" s="209">
        <f>BK98</f>
        <v>0</v>
      </c>
      <c r="L98" s="197"/>
      <c r="M98" s="202"/>
      <c r="N98" s="203"/>
      <c r="O98" s="203"/>
      <c r="P98" s="204">
        <f>SUM(P99:P191)</f>
        <v>0</v>
      </c>
      <c r="Q98" s="203"/>
      <c r="R98" s="204">
        <f>SUM(R99:R191)</f>
        <v>0</v>
      </c>
      <c r="S98" s="203"/>
      <c r="T98" s="205">
        <f>SUM(T99:T191)</f>
        <v>0</v>
      </c>
      <c r="AR98" s="198" t="s">
        <v>76</v>
      </c>
      <c r="AT98" s="206" t="s">
        <v>68</v>
      </c>
      <c r="AU98" s="206" t="s">
        <v>76</v>
      </c>
      <c r="AY98" s="198" t="s">
        <v>136</v>
      </c>
      <c r="BK98" s="207">
        <f>SUM(BK99:BK191)</f>
        <v>0</v>
      </c>
    </row>
    <row r="99" s="1" customFormat="1" ht="25.5" customHeight="1">
      <c r="B99" s="210"/>
      <c r="C99" s="211" t="s">
        <v>154</v>
      </c>
      <c r="D99" s="211" t="s">
        <v>138</v>
      </c>
      <c r="E99" s="212" t="s">
        <v>155</v>
      </c>
      <c r="F99" s="213" t="s">
        <v>156</v>
      </c>
      <c r="G99" s="214" t="s">
        <v>157</v>
      </c>
      <c r="H99" s="215">
        <v>2</v>
      </c>
      <c r="I99" s="216"/>
      <c r="J99" s="217">
        <f>ROUND(I99*H99,2)</f>
        <v>0</v>
      </c>
      <c r="K99" s="213" t="s">
        <v>158</v>
      </c>
      <c r="L99" s="46"/>
      <c r="M99" s="218" t="s">
        <v>5</v>
      </c>
      <c r="N99" s="219" t="s">
        <v>40</v>
      </c>
      <c r="O99" s="47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AR99" s="24" t="s">
        <v>142</v>
      </c>
      <c r="AT99" s="24" t="s">
        <v>138</v>
      </c>
      <c r="AU99" s="24" t="s">
        <v>78</v>
      </c>
      <c r="AY99" s="24" t="s">
        <v>136</v>
      </c>
      <c r="BE99" s="222">
        <f>IF(N99="základní",J99,0)</f>
        <v>0</v>
      </c>
      <c r="BF99" s="222">
        <f>IF(N99="snížená",J99,0)</f>
        <v>0</v>
      </c>
      <c r="BG99" s="222">
        <f>IF(N99="zákl. přenesená",J99,0)</f>
        <v>0</v>
      </c>
      <c r="BH99" s="222">
        <f>IF(N99="sníž. přenesená",J99,0)</f>
        <v>0</v>
      </c>
      <c r="BI99" s="222">
        <f>IF(N99="nulová",J99,0)</f>
        <v>0</v>
      </c>
      <c r="BJ99" s="24" t="s">
        <v>76</v>
      </c>
      <c r="BK99" s="222">
        <f>ROUND(I99*H99,2)</f>
        <v>0</v>
      </c>
      <c r="BL99" s="24" t="s">
        <v>142</v>
      </c>
      <c r="BM99" s="24" t="s">
        <v>159</v>
      </c>
    </row>
    <row r="100" s="1" customFormat="1">
      <c r="B100" s="46"/>
      <c r="D100" s="223" t="s">
        <v>144</v>
      </c>
      <c r="F100" s="224" t="s">
        <v>156</v>
      </c>
      <c r="I100" s="225"/>
      <c r="L100" s="46"/>
      <c r="M100" s="226"/>
      <c r="N100" s="47"/>
      <c r="O100" s="47"/>
      <c r="P100" s="47"/>
      <c r="Q100" s="47"/>
      <c r="R100" s="47"/>
      <c r="S100" s="47"/>
      <c r="T100" s="85"/>
      <c r="AT100" s="24" t="s">
        <v>144</v>
      </c>
      <c r="AU100" s="24" t="s">
        <v>78</v>
      </c>
    </row>
    <row r="101" s="1" customFormat="1">
      <c r="B101" s="46"/>
      <c r="D101" s="223" t="s">
        <v>160</v>
      </c>
      <c r="F101" s="235" t="s">
        <v>161</v>
      </c>
      <c r="I101" s="225"/>
      <c r="L101" s="46"/>
      <c r="M101" s="226"/>
      <c r="N101" s="47"/>
      <c r="O101" s="47"/>
      <c r="P101" s="47"/>
      <c r="Q101" s="47"/>
      <c r="R101" s="47"/>
      <c r="S101" s="47"/>
      <c r="T101" s="85"/>
      <c r="AT101" s="24" t="s">
        <v>160</v>
      </c>
      <c r="AU101" s="24" t="s">
        <v>78</v>
      </c>
    </row>
    <row r="102" s="1" customFormat="1" ht="16.5" customHeight="1">
      <c r="B102" s="210"/>
      <c r="C102" s="211" t="s">
        <v>162</v>
      </c>
      <c r="D102" s="211" t="s">
        <v>138</v>
      </c>
      <c r="E102" s="212" t="s">
        <v>163</v>
      </c>
      <c r="F102" s="213" t="s">
        <v>164</v>
      </c>
      <c r="G102" s="214" t="s">
        <v>165</v>
      </c>
      <c r="H102" s="215">
        <v>262.5</v>
      </c>
      <c r="I102" s="216"/>
      <c r="J102" s="217">
        <f>ROUND(I102*H102,2)</f>
        <v>0</v>
      </c>
      <c r="K102" s="213" t="s">
        <v>158</v>
      </c>
      <c r="L102" s="46"/>
      <c r="M102" s="218" t="s">
        <v>5</v>
      </c>
      <c r="N102" s="219" t="s">
        <v>40</v>
      </c>
      <c r="O102" s="47"/>
      <c r="P102" s="220">
        <f>O102*H102</f>
        <v>0</v>
      </c>
      <c r="Q102" s="220">
        <v>0</v>
      </c>
      <c r="R102" s="220">
        <f>Q102*H102</f>
        <v>0</v>
      </c>
      <c r="S102" s="220">
        <v>0</v>
      </c>
      <c r="T102" s="221">
        <f>S102*H102</f>
        <v>0</v>
      </c>
      <c r="AR102" s="24" t="s">
        <v>142</v>
      </c>
      <c r="AT102" s="24" t="s">
        <v>138</v>
      </c>
      <c r="AU102" s="24" t="s">
        <v>78</v>
      </c>
      <c r="AY102" s="24" t="s">
        <v>136</v>
      </c>
      <c r="BE102" s="222">
        <f>IF(N102="základní",J102,0)</f>
        <v>0</v>
      </c>
      <c r="BF102" s="222">
        <f>IF(N102="snížená",J102,0)</f>
        <v>0</v>
      </c>
      <c r="BG102" s="222">
        <f>IF(N102="zákl. přenesená",J102,0)</f>
        <v>0</v>
      </c>
      <c r="BH102" s="222">
        <f>IF(N102="sníž. přenesená",J102,0)</f>
        <v>0</v>
      </c>
      <c r="BI102" s="222">
        <f>IF(N102="nulová",J102,0)</f>
        <v>0</v>
      </c>
      <c r="BJ102" s="24" t="s">
        <v>76</v>
      </c>
      <c r="BK102" s="222">
        <f>ROUND(I102*H102,2)</f>
        <v>0</v>
      </c>
      <c r="BL102" s="24" t="s">
        <v>142</v>
      </c>
      <c r="BM102" s="24" t="s">
        <v>166</v>
      </c>
    </row>
    <row r="103" s="1" customFormat="1">
      <c r="B103" s="46"/>
      <c r="D103" s="223" t="s">
        <v>144</v>
      </c>
      <c r="F103" s="224" t="s">
        <v>164</v>
      </c>
      <c r="I103" s="225"/>
      <c r="L103" s="46"/>
      <c r="M103" s="226"/>
      <c r="N103" s="47"/>
      <c r="O103" s="47"/>
      <c r="P103" s="47"/>
      <c r="Q103" s="47"/>
      <c r="R103" s="47"/>
      <c r="S103" s="47"/>
      <c r="T103" s="85"/>
      <c r="AT103" s="24" t="s">
        <v>144</v>
      </c>
      <c r="AU103" s="24" t="s">
        <v>78</v>
      </c>
    </row>
    <row r="104" s="1" customFormat="1">
      <c r="B104" s="46"/>
      <c r="D104" s="223" t="s">
        <v>160</v>
      </c>
      <c r="F104" s="235" t="s">
        <v>167</v>
      </c>
      <c r="I104" s="225"/>
      <c r="L104" s="46"/>
      <c r="M104" s="226"/>
      <c r="N104" s="47"/>
      <c r="O104" s="47"/>
      <c r="P104" s="47"/>
      <c r="Q104" s="47"/>
      <c r="R104" s="47"/>
      <c r="S104" s="47"/>
      <c r="T104" s="85"/>
      <c r="AT104" s="24" t="s">
        <v>160</v>
      </c>
      <c r="AU104" s="24" t="s">
        <v>78</v>
      </c>
    </row>
    <row r="105" s="1" customFormat="1">
      <c r="B105" s="46"/>
      <c r="D105" s="223" t="s">
        <v>168</v>
      </c>
      <c r="F105" s="235" t="s">
        <v>169</v>
      </c>
      <c r="I105" s="225"/>
      <c r="L105" s="46"/>
      <c r="M105" s="226"/>
      <c r="N105" s="47"/>
      <c r="O105" s="47"/>
      <c r="P105" s="47"/>
      <c r="Q105" s="47"/>
      <c r="R105" s="47"/>
      <c r="S105" s="47"/>
      <c r="T105" s="85"/>
      <c r="AT105" s="24" t="s">
        <v>168</v>
      </c>
      <c r="AU105" s="24" t="s">
        <v>78</v>
      </c>
    </row>
    <row r="106" s="12" customFormat="1">
      <c r="B106" s="227"/>
      <c r="D106" s="223" t="s">
        <v>145</v>
      </c>
      <c r="E106" s="228" t="s">
        <v>5</v>
      </c>
      <c r="F106" s="229" t="s">
        <v>170</v>
      </c>
      <c r="H106" s="230">
        <v>262.5</v>
      </c>
      <c r="I106" s="231"/>
      <c r="L106" s="227"/>
      <c r="M106" s="232"/>
      <c r="N106" s="233"/>
      <c r="O106" s="233"/>
      <c r="P106" s="233"/>
      <c r="Q106" s="233"/>
      <c r="R106" s="233"/>
      <c r="S106" s="233"/>
      <c r="T106" s="234"/>
      <c r="AT106" s="228" t="s">
        <v>145</v>
      </c>
      <c r="AU106" s="228" t="s">
        <v>78</v>
      </c>
      <c r="AV106" s="12" t="s">
        <v>78</v>
      </c>
      <c r="AW106" s="12" t="s">
        <v>33</v>
      </c>
      <c r="AX106" s="12" t="s">
        <v>76</v>
      </c>
      <c r="AY106" s="228" t="s">
        <v>136</v>
      </c>
    </row>
    <row r="107" s="1" customFormat="1" ht="16.5" customHeight="1">
      <c r="B107" s="210"/>
      <c r="C107" s="211" t="s">
        <v>142</v>
      </c>
      <c r="D107" s="211" t="s">
        <v>138</v>
      </c>
      <c r="E107" s="212" t="s">
        <v>171</v>
      </c>
      <c r="F107" s="213" t="s">
        <v>172</v>
      </c>
      <c r="G107" s="214" t="s">
        <v>165</v>
      </c>
      <c r="H107" s="215">
        <v>370.80000000000001</v>
      </c>
      <c r="I107" s="216"/>
      <c r="J107" s="217">
        <f>ROUND(I107*H107,2)</f>
        <v>0</v>
      </c>
      <c r="K107" s="213" t="s">
        <v>158</v>
      </c>
      <c r="L107" s="46"/>
      <c r="M107" s="218" t="s">
        <v>5</v>
      </c>
      <c r="N107" s="219" t="s">
        <v>40</v>
      </c>
      <c r="O107" s="47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AR107" s="24" t="s">
        <v>142</v>
      </c>
      <c r="AT107" s="24" t="s">
        <v>138</v>
      </c>
      <c r="AU107" s="24" t="s">
        <v>78</v>
      </c>
      <c r="AY107" s="24" t="s">
        <v>136</v>
      </c>
      <c r="BE107" s="222">
        <f>IF(N107="základní",J107,0)</f>
        <v>0</v>
      </c>
      <c r="BF107" s="222">
        <f>IF(N107="snížená",J107,0)</f>
        <v>0</v>
      </c>
      <c r="BG107" s="222">
        <f>IF(N107="zákl. přenesená",J107,0)</f>
        <v>0</v>
      </c>
      <c r="BH107" s="222">
        <f>IF(N107="sníž. přenesená",J107,0)</f>
        <v>0</v>
      </c>
      <c r="BI107" s="222">
        <f>IF(N107="nulová",J107,0)</f>
        <v>0</v>
      </c>
      <c r="BJ107" s="24" t="s">
        <v>76</v>
      </c>
      <c r="BK107" s="222">
        <f>ROUND(I107*H107,2)</f>
        <v>0</v>
      </c>
      <c r="BL107" s="24" t="s">
        <v>142</v>
      </c>
      <c r="BM107" s="24" t="s">
        <v>173</v>
      </c>
    </row>
    <row r="108" s="1" customFormat="1">
      <c r="B108" s="46"/>
      <c r="D108" s="223" t="s">
        <v>144</v>
      </c>
      <c r="F108" s="224" t="s">
        <v>172</v>
      </c>
      <c r="I108" s="225"/>
      <c r="L108" s="46"/>
      <c r="M108" s="226"/>
      <c r="N108" s="47"/>
      <c r="O108" s="47"/>
      <c r="P108" s="47"/>
      <c r="Q108" s="47"/>
      <c r="R108" s="47"/>
      <c r="S108" s="47"/>
      <c r="T108" s="85"/>
      <c r="AT108" s="24" t="s">
        <v>144</v>
      </c>
      <c r="AU108" s="24" t="s">
        <v>78</v>
      </c>
    </row>
    <row r="109" s="1" customFormat="1">
      <c r="B109" s="46"/>
      <c r="D109" s="223" t="s">
        <v>160</v>
      </c>
      <c r="F109" s="235" t="s">
        <v>167</v>
      </c>
      <c r="I109" s="225"/>
      <c r="L109" s="46"/>
      <c r="M109" s="226"/>
      <c r="N109" s="47"/>
      <c r="O109" s="47"/>
      <c r="P109" s="47"/>
      <c r="Q109" s="47"/>
      <c r="R109" s="47"/>
      <c r="S109" s="47"/>
      <c r="T109" s="85"/>
      <c r="AT109" s="24" t="s">
        <v>160</v>
      </c>
      <c r="AU109" s="24" t="s">
        <v>78</v>
      </c>
    </row>
    <row r="110" s="1" customFormat="1">
      <c r="B110" s="46"/>
      <c r="D110" s="223" t="s">
        <v>168</v>
      </c>
      <c r="F110" s="235" t="s">
        <v>169</v>
      </c>
      <c r="I110" s="225"/>
      <c r="L110" s="46"/>
      <c r="M110" s="226"/>
      <c r="N110" s="47"/>
      <c r="O110" s="47"/>
      <c r="P110" s="47"/>
      <c r="Q110" s="47"/>
      <c r="R110" s="47"/>
      <c r="S110" s="47"/>
      <c r="T110" s="85"/>
      <c r="AT110" s="24" t="s">
        <v>168</v>
      </c>
      <c r="AU110" s="24" t="s">
        <v>78</v>
      </c>
    </row>
    <row r="111" s="12" customFormat="1">
      <c r="B111" s="227"/>
      <c r="D111" s="223" t="s">
        <v>145</v>
      </c>
      <c r="E111" s="228" t="s">
        <v>5</v>
      </c>
      <c r="F111" s="229" t="s">
        <v>174</v>
      </c>
      <c r="H111" s="230">
        <v>370.80000000000001</v>
      </c>
      <c r="I111" s="231"/>
      <c r="L111" s="227"/>
      <c r="M111" s="232"/>
      <c r="N111" s="233"/>
      <c r="O111" s="233"/>
      <c r="P111" s="233"/>
      <c r="Q111" s="233"/>
      <c r="R111" s="233"/>
      <c r="S111" s="233"/>
      <c r="T111" s="234"/>
      <c r="AT111" s="228" t="s">
        <v>145</v>
      </c>
      <c r="AU111" s="228" t="s">
        <v>78</v>
      </c>
      <c r="AV111" s="12" t="s">
        <v>78</v>
      </c>
      <c r="AW111" s="12" t="s">
        <v>33</v>
      </c>
      <c r="AX111" s="12" t="s">
        <v>76</v>
      </c>
      <c r="AY111" s="228" t="s">
        <v>136</v>
      </c>
    </row>
    <row r="112" s="1" customFormat="1" ht="16.5" customHeight="1">
      <c r="B112" s="210"/>
      <c r="C112" s="211" t="s">
        <v>175</v>
      </c>
      <c r="D112" s="211" t="s">
        <v>138</v>
      </c>
      <c r="E112" s="212" t="s">
        <v>176</v>
      </c>
      <c r="F112" s="213" t="s">
        <v>177</v>
      </c>
      <c r="G112" s="214" t="s">
        <v>165</v>
      </c>
      <c r="H112" s="215">
        <v>1361.4000000000001</v>
      </c>
      <c r="I112" s="216"/>
      <c r="J112" s="217">
        <f>ROUND(I112*H112,2)</f>
        <v>0</v>
      </c>
      <c r="K112" s="213" t="s">
        <v>158</v>
      </c>
      <c r="L112" s="46"/>
      <c r="M112" s="218" t="s">
        <v>5</v>
      </c>
      <c r="N112" s="219" t="s">
        <v>40</v>
      </c>
      <c r="O112" s="47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AR112" s="24" t="s">
        <v>142</v>
      </c>
      <c r="AT112" s="24" t="s">
        <v>138</v>
      </c>
      <c r="AU112" s="24" t="s">
        <v>78</v>
      </c>
      <c r="AY112" s="24" t="s">
        <v>136</v>
      </c>
      <c r="BE112" s="222">
        <f>IF(N112="základní",J112,0)</f>
        <v>0</v>
      </c>
      <c r="BF112" s="222">
        <f>IF(N112="snížená",J112,0)</f>
        <v>0</v>
      </c>
      <c r="BG112" s="222">
        <f>IF(N112="zákl. přenesená",J112,0)</f>
        <v>0</v>
      </c>
      <c r="BH112" s="222">
        <f>IF(N112="sníž. přenesená",J112,0)</f>
        <v>0</v>
      </c>
      <c r="BI112" s="222">
        <f>IF(N112="nulová",J112,0)</f>
        <v>0</v>
      </c>
      <c r="BJ112" s="24" t="s">
        <v>76</v>
      </c>
      <c r="BK112" s="222">
        <f>ROUND(I112*H112,2)</f>
        <v>0</v>
      </c>
      <c r="BL112" s="24" t="s">
        <v>142</v>
      </c>
      <c r="BM112" s="24" t="s">
        <v>178</v>
      </c>
    </row>
    <row r="113" s="1" customFormat="1">
      <c r="B113" s="46"/>
      <c r="D113" s="223" t="s">
        <v>144</v>
      </c>
      <c r="F113" s="224" t="s">
        <v>177</v>
      </c>
      <c r="I113" s="225"/>
      <c r="L113" s="46"/>
      <c r="M113" s="226"/>
      <c r="N113" s="47"/>
      <c r="O113" s="47"/>
      <c r="P113" s="47"/>
      <c r="Q113" s="47"/>
      <c r="R113" s="47"/>
      <c r="S113" s="47"/>
      <c r="T113" s="85"/>
      <c r="AT113" s="24" t="s">
        <v>144</v>
      </c>
      <c r="AU113" s="24" t="s">
        <v>78</v>
      </c>
    </row>
    <row r="114" s="1" customFormat="1">
      <c r="B114" s="46"/>
      <c r="D114" s="223" t="s">
        <v>160</v>
      </c>
      <c r="F114" s="235" t="s">
        <v>179</v>
      </c>
      <c r="I114" s="225"/>
      <c r="L114" s="46"/>
      <c r="M114" s="226"/>
      <c r="N114" s="47"/>
      <c r="O114" s="47"/>
      <c r="P114" s="47"/>
      <c r="Q114" s="47"/>
      <c r="R114" s="47"/>
      <c r="S114" s="47"/>
      <c r="T114" s="85"/>
      <c r="AT114" s="24" t="s">
        <v>160</v>
      </c>
      <c r="AU114" s="24" t="s">
        <v>78</v>
      </c>
    </row>
    <row r="115" s="1" customFormat="1">
      <c r="B115" s="46"/>
      <c r="D115" s="223" t="s">
        <v>168</v>
      </c>
      <c r="F115" s="235" t="s">
        <v>180</v>
      </c>
      <c r="I115" s="225"/>
      <c r="L115" s="46"/>
      <c r="M115" s="226"/>
      <c r="N115" s="47"/>
      <c r="O115" s="47"/>
      <c r="P115" s="47"/>
      <c r="Q115" s="47"/>
      <c r="R115" s="47"/>
      <c r="S115" s="47"/>
      <c r="T115" s="85"/>
      <c r="AT115" s="24" t="s">
        <v>168</v>
      </c>
      <c r="AU115" s="24" t="s">
        <v>78</v>
      </c>
    </row>
    <row r="116" s="12" customFormat="1">
      <c r="B116" s="227"/>
      <c r="D116" s="223" t="s">
        <v>145</v>
      </c>
      <c r="E116" s="228" t="s">
        <v>5</v>
      </c>
      <c r="F116" s="229" t="s">
        <v>181</v>
      </c>
      <c r="H116" s="230">
        <v>1361.4000000000001</v>
      </c>
      <c r="I116" s="231"/>
      <c r="L116" s="227"/>
      <c r="M116" s="232"/>
      <c r="N116" s="233"/>
      <c r="O116" s="233"/>
      <c r="P116" s="233"/>
      <c r="Q116" s="233"/>
      <c r="R116" s="233"/>
      <c r="S116" s="233"/>
      <c r="T116" s="234"/>
      <c r="AT116" s="228" t="s">
        <v>145</v>
      </c>
      <c r="AU116" s="228" t="s">
        <v>78</v>
      </c>
      <c r="AV116" s="12" t="s">
        <v>78</v>
      </c>
      <c r="AW116" s="12" t="s">
        <v>33</v>
      </c>
      <c r="AX116" s="12" t="s">
        <v>76</v>
      </c>
      <c r="AY116" s="228" t="s">
        <v>136</v>
      </c>
    </row>
    <row r="117" s="1" customFormat="1" ht="16.5" customHeight="1">
      <c r="B117" s="210"/>
      <c r="C117" s="211" t="s">
        <v>182</v>
      </c>
      <c r="D117" s="211" t="s">
        <v>138</v>
      </c>
      <c r="E117" s="212" t="s">
        <v>183</v>
      </c>
      <c r="F117" s="213" t="s">
        <v>184</v>
      </c>
      <c r="G117" s="214" t="s">
        <v>165</v>
      </c>
      <c r="H117" s="215">
        <v>1411.8399999999999</v>
      </c>
      <c r="I117" s="216"/>
      <c r="J117" s="217">
        <f>ROUND(I117*H117,2)</f>
        <v>0</v>
      </c>
      <c r="K117" s="213" t="s">
        <v>158</v>
      </c>
      <c r="L117" s="46"/>
      <c r="M117" s="218" t="s">
        <v>5</v>
      </c>
      <c r="N117" s="219" t="s">
        <v>40</v>
      </c>
      <c r="O117" s="47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AR117" s="24" t="s">
        <v>142</v>
      </c>
      <c r="AT117" s="24" t="s">
        <v>138</v>
      </c>
      <c r="AU117" s="24" t="s">
        <v>78</v>
      </c>
      <c r="AY117" s="24" t="s">
        <v>136</v>
      </c>
      <c r="BE117" s="222">
        <f>IF(N117="základní",J117,0)</f>
        <v>0</v>
      </c>
      <c r="BF117" s="222">
        <f>IF(N117="snížená",J117,0)</f>
        <v>0</v>
      </c>
      <c r="BG117" s="222">
        <f>IF(N117="zákl. přenesená",J117,0)</f>
        <v>0</v>
      </c>
      <c r="BH117" s="222">
        <f>IF(N117="sníž. přenesená",J117,0)</f>
        <v>0</v>
      </c>
      <c r="BI117" s="222">
        <f>IF(N117="nulová",J117,0)</f>
        <v>0</v>
      </c>
      <c r="BJ117" s="24" t="s">
        <v>76</v>
      </c>
      <c r="BK117" s="222">
        <f>ROUND(I117*H117,2)</f>
        <v>0</v>
      </c>
      <c r="BL117" s="24" t="s">
        <v>142</v>
      </c>
      <c r="BM117" s="24" t="s">
        <v>185</v>
      </c>
    </row>
    <row r="118" s="1" customFormat="1">
      <c r="B118" s="46"/>
      <c r="D118" s="223" t="s">
        <v>144</v>
      </c>
      <c r="F118" s="224" t="s">
        <v>184</v>
      </c>
      <c r="I118" s="225"/>
      <c r="L118" s="46"/>
      <c r="M118" s="226"/>
      <c r="N118" s="47"/>
      <c r="O118" s="47"/>
      <c r="P118" s="47"/>
      <c r="Q118" s="47"/>
      <c r="R118" s="47"/>
      <c r="S118" s="47"/>
      <c r="T118" s="85"/>
      <c r="AT118" s="24" t="s">
        <v>144</v>
      </c>
      <c r="AU118" s="24" t="s">
        <v>78</v>
      </c>
    </row>
    <row r="119" s="1" customFormat="1">
      <c r="B119" s="46"/>
      <c r="D119" s="223" t="s">
        <v>160</v>
      </c>
      <c r="F119" s="235" t="s">
        <v>186</v>
      </c>
      <c r="I119" s="225"/>
      <c r="L119" s="46"/>
      <c r="M119" s="226"/>
      <c r="N119" s="47"/>
      <c r="O119" s="47"/>
      <c r="P119" s="47"/>
      <c r="Q119" s="47"/>
      <c r="R119" s="47"/>
      <c r="S119" s="47"/>
      <c r="T119" s="85"/>
      <c r="AT119" s="24" t="s">
        <v>160</v>
      </c>
      <c r="AU119" s="24" t="s">
        <v>78</v>
      </c>
    </row>
    <row r="120" s="1" customFormat="1">
      <c r="B120" s="46"/>
      <c r="D120" s="223" t="s">
        <v>168</v>
      </c>
      <c r="F120" s="235" t="s">
        <v>187</v>
      </c>
      <c r="I120" s="225"/>
      <c r="L120" s="46"/>
      <c r="M120" s="226"/>
      <c r="N120" s="47"/>
      <c r="O120" s="47"/>
      <c r="P120" s="47"/>
      <c r="Q120" s="47"/>
      <c r="R120" s="47"/>
      <c r="S120" s="47"/>
      <c r="T120" s="85"/>
      <c r="AT120" s="24" t="s">
        <v>168</v>
      </c>
      <c r="AU120" s="24" t="s">
        <v>78</v>
      </c>
    </row>
    <row r="121" s="12" customFormat="1">
      <c r="B121" s="227"/>
      <c r="D121" s="223" t="s">
        <v>145</v>
      </c>
      <c r="E121" s="228" t="s">
        <v>5</v>
      </c>
      <c r="F121" s="229" t="s">
        <v>188</v>
      </c>
      <c r="H121" s="230">
        <v>0</v>
      </c>
      <c r="I121" s="231"/>
      <c r="L121" s="227"/>
      <c r="M121" s="232"/>
      <c r="N121" s="233"/>
      <c r="O121" s="233"/>
      <c r="P121" s="233"/>
      <c r="Q121" s="233"/>
      <c r="R121" s="233"/>
      <c r="S121" s="233"/>
      <c r="T121" s="234"/>
      <c r="AT121" s="228" t="s">
        <v>145</v>
      </c>
      <c r="AU121" s="228" t="s">
        <v>78</v>
      </c>
      <c r="AV121" s="12" t="s">
        <v>78</v>
      </c>
      <c r="AW121" s="12" t="s">
        <v>33</v>
      </c>
      <c r="AX121" s="12" t="s">
        <v>69</v>
      </c>
      <c r="AY121" s="228" t="s">
        <v>136</v>
      </c>
    </row>
    <row r="122" s="12" customFormat="1">
      <c r="B122" s="227"/>
      <c r="D122" s="223" t="s">
        <v>145</v>
      </c>
      <c r="E122" s="228" t="s">
        <v>5</v>
      </c>
      <c r="F122" s="229" t="s">
        <v>189</v>
      </c>
      <c r="H122" s="230">
        <v>60</v>
      </c>
      <c r="I122" s="231"/>
      <c r="L122" s="227"/>
      <c r="M122" s="232"/>
      <c r="N122" s="233"/>
      <c r="O122" s="233"/>
      <c r="P122" s="233"/>
      <c r="Q122" s="233"/>
      <c r="R122" s="233"/>
      <c r="S122" s="233"/>
      <c r="T122" s="234"/>
      <c r="AT122" s="228" t="s">
        <v>145</v>
      </c>
      <c r="AU122" s="228" t="s">
        <v>78</v>
      </c>
      <c r="AV122" s="12" t="s">
        <v>78</v>
      </c>
      <c r="AW122" s="12" t="s">
        <v>33</v>
      </c>
      <c r="AX122" s="12" t="s">
        <v>69</v>
      </c>
      <c r="AY122" s="228" t="s">
        <v>136</v>
      </c>
    </row>
    <row r="123" s="12" customFormat="1">
      <c r="B123" s="227"/>
      <c r="D123" s="223" t="s">
        <v>145</v>
      </c>
      <c r="E123" s="228" t="s">
        <v>5</v>
      </c>
      <c r="F123" s="229" t="s">
        <v>190</v>
      </c>
      <c r="H123" s="230">
        <v>0</v>
      </c>
      <c r="I123" s="231"/>
      <c r="L123" s="227"/>
      <c r="M123" s="232"/>
      <c r="N123" s="233"/>
      <c r="O123" s="233"/>
      <c r="P123" s="233"/>
      <c r="Q123" s="233"/>
      <c r="R123" s="233"/>
      <c r="S123" s="233"/>
      <c r="T123" s="234"/>
      <c r="AT123" s="228" t="s">
        <v>145</v>
      </c>
      <c r="AU123" s="228" t="s">
        <v>78</v>
      </c>
      <c r="AV123" s="12" t="s">
        <v>78</v>
      </c>
      <c r="AW123" s="12" t="s">
        <v>33</v>
      </c>
      <c r="AX123" s="12" t="s">
        <v>69</v>
      </c>
      <c r="AY123" s="228" t="s">
        <v>136</v>
      </c>
    </row>
    <row r="124" s="12" customFormat="1">
      <c r="B124" s="227"/>
      <c r="D124" s="223" t="s">
        <v>145</v>
      </c>
      <c r="E124" s="228" t="s">
        <v>5</v>
      </c>
      <c r="F124" s="229" t="s">
        <v>191</v>
      </c>
      <c r="H124" s="230">
        <v>75</v>
      </c>
      <c r="I124" s="231"/>
      <c r="L124" s="227"/>
      <c r="M124" s="232"/>
      <c r="N124" s="233"/>
      <c r="O124" s="233"/>
      <c r="P124" s="233"/>
      <c r="Q124" s="233"/>
      <c r="R124" s="233"/>
      <c r="S124" s="233"/>
      <c r="T124" s="234"/>
      <c r="AT124" s="228" t="s">
        <v>145</v>
      </c>
      <c r="AU124" s="228" t="s">
        <v>78</v>
      </c>
      <c r="AV124" s="12" t="s">
        <v>78</v>
      </c>
      <c r="AW124" s="12" t="s">
        <v>33</v>
      </c>
      <c r="AX124" s="12" t="s">
        <v>69</v>
      </c>
      <c r="AY124" s="228" t="s">
        <v>136</v>
      </c>
    </row>
    <row r="125" s="12" customFormat="1">
      <c r="B125" s="227"/>
      <c r="D125" s="223" t="s">
        <v>145</v>
      </c>
      <c r="E125" s="228" t="s">
        <v>5</v>
      </c>
      <c r="F125" s="229" t="s">
        <v>192</v>
      </c>
      <c r="H125" s="230">
        <v>150</v>
      </c>
      <c r="I125" s="231"/>
      <c r="L125" s="227"/>
      <c r="M125" s="232"/>
      <c r="N125" s="233"/>
      <c r="O125" s="233"/>
      <c r="P125" s="233"/>
      <c r="Q125" s="233"/>
      <c r="R125" s="233"/>
      <c r="S125" s="233"/>
      <c r="T125" s="234"/>
      <c r="AT125" s="228" t="s">
        <v>145</v>
      </c>
      <c r="AU125" s="228" t="s">
        <v>78</v>
      </c>
      <c r="AV125" s="12" t="s">
        <v>78</v>
      </c>
      <c r="AW125" s="12" t="s">
        <v>33</v>
      </c>
      <c r="AX125" s="12" t="s">
        <v>69</v>
      </c>
      <c r="AY125" s="228" t="s">
        <v>136</v>
      </c>
    </row>
    <row r="126" s="12" customFormat="1">
      <c r="B126" s="227"/>
      <c r="D126" s="223" t="s">
        <v>145</v>
      </c>
      <c r="E126" s="228" t="s">
        <v>5</v>
      </c>
      <c r="F126" s="229" t="s">
        <v>193</v>
      </c>
      <c r="H126" s="230">
        <v>90</v>
      </c>
      <c r="I126" s="231"/>
      <c r="L126" s="227"/>
      <c r="M126" s="232"/>
      <c r="N126" s="233"/>
      <c r="O126" s="233"/>
      <c r="P126" s="233"/>
      <c r="Q126" s="233"/>
      <c r="R126" s="233"/>
      <c r="S126" s="233"/>
      <c r="T126" s="234"/>
      <c r="AT126" s="228" t="s">
        <v>145</v>
      </c>
      <c r="AU126" s="228" t="s">
        <v>78</v>
      </c>
      <c r="AV126" s="12" t="s">
        <v>78</v>
      </c>
      <c r="AW126" s="12" t="s">
        <v>33</v>
      </c>
      <c r="AX126" s="12" t="s">
        <v>69</v>
      </c>
      <c r="AY126" s="228" t="s">
        <v>136</v>
      </c>
    </row>
    <row r="127" s="12" customFormat="1">
      <c r="B127" s="227"/>
      <c r="D127" s="223" t="s">
        <v>145</v>
      </c>
      <c r="E127" s="228" t="s">
        <v>5</v>
      </c>
      <c r="F127" s="229" t="s">
        <v>194</v>
      </c>
      <c r="H127" s="230">
        <v>90</v>
      </c>
      <c r="I127" s="231"/>
      <c r="L127" s="227"/>
      <c r="M127" s="232"/>
      <c r="N127" s="233"/>
      <c r="O127" s="233"/>
      <c r="P127" s="233"/>
      <c r="Q127" s="233"/>
      <c r="R127" s="233"/>
      <c r="S127" s="233"/>
      <c r="T127" s="234"/>
      <c r="AT127" s="228" t="s">
        <v>145</v>
      </c>
      <c r="AU127" s="228" t="s">
        <v>78</v>
      </c>
      <c r="AV127" s="12" t="s">
        <v>78</v>
      </c>
      <c r="AW127" s="12" t="s">
        <v>33</v>
      </c>
      <c r="AX127" s="12" t="s">
        <v>69</v>
      </c>
      <c r="AY127" s="228" t="s">
        <v>136</v>
      </c>
    </row>
    <row r="128" s="12" customFormat="1">
      <c r="B128" s="227"/>
      <c r="D128" s="223" t="s">
        <v>145</v>
      </c>
      <c r="E128" s="228" t="s">
        <v>5</v>
      </c>
      <c r="F128" s="229" t="s">
        <v>195</v>
      </c>
      <c r="H128" s="230">
        <v>120</v>
      </c>
      <c r="I128" s="231"/>
      <c r="L128" s="227"/>
      <c r="M128" s="232"/>
      <c r="N128" s="233"/>
      <c r="O128" s="233"/>
      <c r="P128" s="233"/>
      <c r="Q128" s="233"/>
      <c r="R128" s="233"/>
      <c r="S128" s="233"/>
      <c r="T128" s="234"/>
      <c r="AT128" s="228" t="s">
        <v>145</v>
      </c>
      <c r="AU128" s="228" t="s">
        <v>78</v>
      </c>
      <c r="AV128" s="12" t="s">
        <v>78</v>
      </c>
      <c r="AW128" s="12" t="s">
        <v>33</v>
      </c>
      <c r="AX128" s="12" t="s">
        <v>69</v>
      </c>
      <c r="AY128" s="228" t="s">
        <v>136</v>
      </c>
    </row>
    <row r="129" s="12" customFormat="1">
      <c r="B129" s="227"/>
      <c r="D129" s="223" t="s">
        <v>145</v>
      </c>
      <c r="E129" s="228" t="s">
        <v>5</v>
      </c>
      <c r="F129" s="229" t="s">
        <v>196</v>
      </c>
      <c r="H129" s="230">
        <v>700</v>
      </c>
      <c r="I129" s="231"/>
      <c r="L129" s="227"/>
      <c r="M129" s="232"/>
      <c r="N129" s="233"/>
      <c r="O129" s="233"/>
      <c r="P129" s="233"/>
      <c r="Q129" s="233"/>
      <c r="R129" s="233"/>
      <c r="S129" s="233"/>
      <c r="T129" s="234"/>
      <c r="AT129" s="228" t="s">
        <v>145</v>
      </c>
      <c r="AU129" s="228" t="s">
        <v>78</v>
      </c>
      <c r="AV129" s="12" t="s">
        <v>78</v>
      </c>
      <c r="AW129" s="12" t="s">
        <v>33</v>
      </c>
      <c r="AX129" s="12" t="s">
        <v>69</v>
      </c>
      <c r="AY129" s="228" t="s">
        <v>136</v>
      </c>
    </row>
    <row r="130" s="12" customFormat="1">
      <c r="B130" s="227"/>
      <c r="D130" s="223" t="s">
        <v>145</v>
      </c>
      <c r="E130" s="228" t="s">
        <v>5</v>
      </c>
      <c r="F130" s="229" t="s">
        <v>197</v>
      </c>
      <c r="H130" s="230">
        <v>31.199999999999999</v>
      </c>
      <c r="I130" s="231"/>
      <c r="L130" s="227"/>
      <c r="M130" s="232"/>
      <c r="N130" s="233"/>
      <c r="O130" s="233"/>
      <c r="P130" s="233"/>
      <c r="Q130" s="233"/>
      <c r="R130" s="233"/>
      <c r="S130" s="233"/>
      <c r="T130" s="234"/>
      <c r="AT130" s="228" t="s">
        <v>145</v>
      </c>
      <c r="AU130" s="228" t="s">
        <v>78</v>
      </c>
      <c r="AV130" s="12" t="s">
        <v>78</v>
      </c>
      <c r="AW130" s="12" t="s">
        <v>33</v>
      </c>
      <c r="AX130" s="12" t="s">
        <v>69</v>
      </c>
      <c r="AY130" s="228" t="s">
        <v>136</v>
      </c>
    </row>
    <row r="131" s="12" customFormat="1">
      <c r="B131" s="227"/>
      <c r="D131" s="223" t="s">
        <v>145</v>
      </c>
      <c r="E131" s="228" t="s">
        <v>5</v>
      </c>
      <c r="F131" s="229" t="s">
        <v>198</v>
      </c>
      <c r="H131" s="230">
        <v>15.640000000000001</v>
      </c>
      <c r="I131" s="231"/>
      <c r="L131" s="227"/>
      <c r="M131" s="232"/>
      <c r="N131" s="233"/>
      <c r="O131" s="233"/>
      <c r="P131" s="233"/>
      <c r="Q131" s="233"/>
      <c r="R131" s="233"/>
      <c r="S131" s="233"/>
      <c r="T131" s="234"/>
      <c r="AT131" s="228" t="s">
        <v>145</v>
      </c>
      <c r="AU131" s="228" t="s">
        <v>78</v>
      </c>
      <c r="AV131" s="12" t="s">
        <v>78</v>
      </c>
      <c r="AW131" s="12" t="s">
        <v>33</v>
      </c>
      <c r="AX131" s="12" t="s">
        <v>69</v>
      </c>
      <c r="AY131" s="228" t="s">
        <v>136</v>
      </c>
    </row>
    <row r="132" s="12" customFormat="1">
      <c r="B132" s="227"/>
      <c r="D132" s="223" t="s">
        <v>145</v>
      </c>
      <c r="E132" s="228" t="s">
        <v>5</v>
      </c>
      <c r="F132" s="229" t="s">
        <v>199</v>
      </c>
      <c r="H132" s="230">
        <v>80</v>
      </c>
      <c r="I132" s="231"/>
      <c r="L132" s="227"/>
      <c r="M132" s="232"/>
      <c r="N132" s="233"/>
      <c r="O132" s="233"/>
      <c r="P132" s="233"/>
      <c r="Q132" s="233"/>
      <c r="R132" s="233"/>
      <c r="S132" s="233"/>
      <c r="T132" s="234"/>
      <c r="AT132" s="228" t="s">
        <v>145</v>
      </c>
      <c r="AU132" s="228" t="s">
        <v>78</v>
      </c>
      <c r="AV132" s="12" t="s">
        <v>78</v>
      </c>
      <c r="AW132" s="12" t="s">
        <v>33</v>
      </c>
      <c r="AX132" s="12" t="s">
        <v>69</v>
      </c>
      <c r="AY132" s="228" t="s">
        <v>136</v>
      </c>
    </row>
    <row r="133" s="1" customFormat="1" ht="16.5" customHeight="1">
      <c r="B133" s="210"/>
      <c r="C133" s="211" t="s">
        <v>200</v>
      </c>
      <c r="D133" s="211" t="s">
        <v>138</v>
      </c>
      <c r="E133" s="212" t="s">
        <v>201</v>
      </c>
      <c r="F133" s="213" t="s">
        <v>184</v>
      </c>
      <c r="G133" s="214" t="s">
        <v>165</v>
      </c>
      <c r="H133" s="215">
        <v>1562.8499999999999</v>
      </c>
      <c r="I133" s="216"/>
      <c r="J133" s="217">
        <f>ROUND(I133*H133,2)</f>
        <v>0</v>
      </c>
      <c r="K133" s="213" t="s">
        <v>5</v>
      </c>
      <c r="L133" s="46"/>
      <c r="M133" s="218" t="s">
        <v>5</v>
      </c>
      <c r="N133" s="219" t="s">
        <v>40</v>
      </c>
      <c r="O133" s="47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AR133" s="24" t="s">
        <v>142</v>
      </c>
      <c r="AT133" s="24" t="s">
        <v>138</v>
      </c>
      <c r="AU133" s="24" t="s">
        <v>78</v>
      </c>
      <c r="AY133" s="24" t="s">
        <v>136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24" t="s">
        <v>76</v>
      </c>
      <c r="BK133" s="222">
        <f>ROUND(I133*H133,2)</f>
        <v>0</v>
      </c>
      <c r="BL133" s="24" t="s">
        <v>142</v>
      </c>
      <c r="BM133" s="24" t="s">
        <v>202</v>
      </c>
    </row>
    <row r="134" s="1" customFormat="1">
      <c r="B134" s="46"/>
      <c r="D134" s="223" t="s">
        <v>144</v>
      </c>
      <c r="F134" s="224" t="s">
        <v>203</v>
      </c>
      <c r="I134" s="225"/>
      <c r="L134" s="46"/>
      <c r="M134" s="226"/>
      <c r="N134" s="47"/>
      <c r="O134" s="47"/>
      <c r="P134" s="47"/>
      <c r="Q134" s="47"/>
      <c r="R134" s="47"/>
      <c r="S134" s="47"/>
      <c r="T134" s="85"/>
      <c r="AT134" s="24" t="s">
        <v>144</v>
      </c>
      <c r="AU134" s="24" t="s">
        <v>78</v>
      </c>
    </row>
    <row r="135" s="1" customFormat="1">
      <c r="B135" s="46"/>
      <c r="D135" s="223" t="s">
        <v>160</v>
      </c>
      <c r="F135" s="235" t="s">
        <v>186</v>
      </c>
      <c r="I135" s="225"/>
      <c r="L135" s="46"/>
      <c r="M135" s="226"/>
      <c r="N135" s="47"/>
      <c r="O135" s="47"/>
      <c r="P135" s="47"/>
      <c r="Q135" s="47"/>
      <c r="R135" s="47"/>
      <c r="S135" s="47"/>
      <c r="T135" s="85"/>
      <c r="AT135" s="24" t="s">
        <v>160</v>
      </c>
      <c r="AU135" s="24" t="s">
        <v>78</v>
      </c>
    </row>
    <row r="136" s="1" customFormat="1">
      <c r="B136" s="46"/>
      <c r="D136" s="223" t="s">
        <v>168</v>
      </c>
      <c r="F136" s="235" t="s">
        <v>187</v>
      </c>
      <c r="I136" s="225"/>
      <c r="L136" s="46"/>
      <c r="M136" s="226"/>
      <c r="N136" s="47"/>
      <c r="O136" s="47"/>
      <c r="P136" s="47"/>
      <c r="Q136" s="47"/>
      <c r="R136" s="47"/>
      <c r="S136" s="47"/>
      <c r="T136" s="85"/>
      <c r="AT136" s="24" t="s">
        <v>168</v>
      </c>
      <c r="AU136" s="24" t="s">
        <v>78</v>
      </c>
    </row>
    <row r="137" s="12" customFormat="1">
      <c r="B137" s="227"/>
      <c r="D137" s="223" t="s">
        <v>145</v>
      </c>
      <c r="E137" s="228" t="s">
        <v>5</v>
      </c>
      <c r="F137" s="229" t="s">
        <v>204</v>
      </c>
      <c r="H137" s="230">
        <v>1562.8499999999999</v>
      </c>
      <c r="I137" s="231"/>
      <c r="L137" s="227"/>
      <c r="M137" s="232"/>
      <c r="N137" s="233"/>
      <c r="O137" s="233"/>
      <c r="P137" s="233"/>
      <c r="Q137" s="233"/>
      <c r="R137" s="233"/>
      <c r="S137" s="233"/>
      <c r="T137" s="234"/>
      <c r="AT137" s="228" t="s">
        <v>145</v>
      </c>
      <c r="AU137" s="228" t="s">
        <v>78</v>
      </c>
      <c r="AV137" s="12" t="s">
        <v>78</v>
      </c>
      <c r="AW137" s="12" t="s">
        <v>33</v>
      </c>
      <c r="AX137" s="12" t="s">
        <v>69</v>
      </c>
      <c r="AY137" s="228" t="s">
        <v>136</v>
      </c>
    </row>
    <row r="138" s="1" customFormat="1" ht="16.5" customHeight="1">
      <c r="B138" s="210"/>
      <c r="C138" s="211" t="s">
        <v>205</v>
      </c>
      <c r="D138" s="211" t="s">
        <v>138</v>
      </c>
      <c r="E138" s="212" t="s">
        <v>206</v>
      </c>
      <c r="F138" s="213" t="s">
        <v>207</v>
      </c>
      <c r="G138" s="214" t="s">
        <v>165</v>
      </c>
      <c r="H138" s="215">
        <v>1361.4000000000001</v>
      </c>
      <c r="I138" s="216"/>
      <c r="J138" s="217">
        <f>ROUND(I138*H138,2)</f>
        <v>0</v>
      </c>
      <c r="K138" s="213" t="s">
        <v>158</v>
      </c>
      <c r="L138" s="46"/>
      <c r="M138" s="218" t="s">
        <v>5</v>
      </c>
      <c r="N138" s="219" t="s">
        <v>40</v>
      </c>
      <c r="O138" s="47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AR138" s="24" t="s">
        <v>142</v>
      </c>
      <c r="AT138" s="24" t="s">
        <v>138</v>
      </c>
      <c r="AU138" s="24" t="s">
        <v>78</v>
      </c>
      <c r="AY138" s="24" t="s">
        <v>136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24" t="s">
        <v>76</v>
      </c>
      <c r="BK138" s="222">
        <f>ROUND(I138*H138,2)</f>
        <v>0</v>
      </c>
      <c r="BL138" s="24" t="s">
        <v>142</v>
      </c>
      <c r="BM138" s="24" t="s">
        <v>208</v>
      </c>
    </row>
    <row r="139" s="1" customFormat="1">
      <c r="B139" s="46"/>
      <c r="D139" s="223" t="s">
        <v>144</v>
      </c>
      <c r="F139" s="224" t="s">
        <v>207</v>
      </c>
      <c r="I139" s="225"/>
      <c r="L139" s="46"/>
      <c r="M139" s="226"/>
      <c r="N139" s="47"/>
      <c r="O139" s="47"/>
      <c r="P139" s="47"/>
      <c r="Q139" s="47"/>
      <c r="R139" s="47"/>
      <c r="S139" s="47"/>
      <c r="T139" s="85"/>
      <c r="AT139" s="24" t="s">
        <v>144</v>
      </c>
      <c r="AU139" s="24" t="s">
        <v>78</v>
      </c>
    </row>
    <row r="140" s="1" customFormat="1">
      <c r="B140" s="46"/>
      <c r="D140" s="223" t="s">
        <v>160</v>
      </c>
      <c r="F140" s="235" t="s">
        <v>209</v>
      </c>
      <c r="I140" s="225"/>
      <c r="L140" s="46"/>
      <c r="M140" s="226"/>
      <c r="N140" s="47"/>
      <c r="O140" s="47"/>
      <c r="P140" s="47"/>
      <c r="Q140" s="47"/>
      <c r="R140" s="47"/>
      <c r="S140" s="47"/>
      <c r="T140" s="85"/>
      <c r="AT140" s="24" t="s">
        <v>160</v>
      </c>
      <c r="AU140" s="24" t="s">
        <v>78</v>
      </c>
    </row>
    <row r="141" s="1" customFormat="1">
      <c r="B141" s="46"/>
      <c r="D141" s="223" t="s">
        <v>168</v>
      </c>
      <c r="F141" s="235" t="s">
        <v>210</v>
      </c>
      <c r="I141" s="225"/>
      <c r="L141" s="46"/>
      <c r="M141" s="226"/>
      <c r="N141" s="47"/>
      <c r="O141" s="47"/>
      <c r="P141" s="47"/>
      <c r="Q141" s="47"/>
      <c r="R141" s="47"/>
      <c r="S141" s="47"/>
      <c r="T141" s="85"/>
      <c r="AT141" s="24" t="s">
        <v>168</v>
      </c>
      <c r="AU141" s="24" t="s">
        <v>78</v>
      </c>
    </row>
    <row r="142" s="12" customFormat="1">
      <c r="B142" s="227"/>
      <c r="D142" s="223" t="s">
        <v>145</v>
      </c>
      <c r="E142" s="228" t="s">
        <v>5</v>
      </c>
      <c r="F142" s="229" t="s">
        <v>211</v>
      </c>
      <c r="H142" s="230">
        <v>749.25</v>
      </c>
      <c r="I142" s="231"/>
      <c r="L142" s="227"/>
      <c r="M142" s="232"/>
      <c r="N142" s="233"/>
      <c r="O142" s="233"/>
      <c r="P142" s="233"/>
      <c r="Q142" s="233"/>
      <c r="R142" s="233"/>
      <c r="S142" s="233"/>
      <c r="T142" s="234"/>
      <c r="AT142" s="228" t="s">
        <v>145</v>
      </c>
      <c r="AU142" s="228" t="s">
        <v>78</v>
      </c>
      <c r="AV142" s="12" t="s">
        <v>78</v>
      </c>
      <c r="AW142" s="12" t="s">
        <v>33</v>
      </c>
      <c r="AX142" s="12" t="s">
        <v>69</v>
      </c>
      <c r="AY142" s="228" t="s">
        <v>136</v>
      </c>
    </row>
    <row r="143" s="12" customFormat="1">
      <c r="B143" s="227"/>
      <c r="D143" s="223" t="s">
        <v>145</v>
      </c>
      <c r="E143" s="228" t="s">
        <v>5</v>
      </c>
      <c r="F143" s="229" t="s">
        <v>212</v>
      </c>
      <c r="H143" s="230">
        <v>149.40000000000001</v>
      </c>
      <c r="I143" s="231"/>
      <c r="L143" s="227"/>
      <c r="M143" s="232"/>
      <c r="N143" s="233"/>
      <c r="O143" s="233"/>
      <c r="P143" s="233"/>
      <c r="Q143" s="233"/>
      <c r="R143" s="233"/>
      <c r="S143" s="233"/>
      <c r="T143" s="234"/>
      <c r="AT143" s="228" t="s">
        <v>145</v>
      </c>
      <c r="AU143" s="228" t="s">
        <v>78</v>
      </c>
      <c r="AV143" s="12" t="s">
        <v>78</v>
      </c>
      <c r="AW143" s="12" t="s">
        <v>33</v>
      </c>
      <c r="AX143" s="12" t="s">
        <v>69</v>
      </c>
      <c r="AY143" s="228" t="s">
        <v>136</v>
      </c>
    </row>
    <row r="144" s="12" customFormat="1">
      <c r="B144" s="227"/>
      <c r="D144" s="223" t="s">
        <v>145</v>
      </c>
      <c r="E144" s="228" t="s">
        <v>5</v>
      </c>
      <c r="F144" s="229" t="s">
        <v>213</v>
      </c>
      <c r="H144" s="230">
        <v>462.75</v>
      </c>
      <c r="I144" s="231"/>
      <c r="L144" s="227"/>
      <c r="M144" s="232"/>
      <c r="N144" s="233"/>
      <c r="O144" s="233"/>
      <c r="P144" s="233"/>
      <c r="Q144" s="233"/>
      <c r="R144" s="233"/>
      <c r="S144" s="233"/>
      <c r="T144" s="234"/>
      <c r="AT144" s="228" t="s">
        <v>145</v>
      </c>
      <c r="AU144" s="228" t="s">
        <v>78</v>
      </c>
      <c r="AV144" s="12" t="s">
        <v>78</v>
      </c>
      <c r="AW144" s="12" t="s">
        <v>33</v>
      </c>
      <c r="AX144" s="12" t="s">
        <v>69</v>
      </c>
      <c r="AY144" s="228" t="s">
        <v>136</v>
      </c>
    </row>
    <row r="145" s="1" customFormat="1" ht="16.5" customHeight="1">
      <c r="B145" s="210"/>
      <c r="C145" s="211" t="s">
        <v>214</v>
      </c>
      <c r="D145" s="211" t="s">
        <v>138</v>
      </c>
      <c r="E145" s="212" t="s">
        <v>215</v>
      </c>
      <c r="F145" s="213" t="s">
        <v>216</v>
      </c>
      <c r="G145" s="214" t="s">
        <v>217</v>
      </c>
      <c r="H145" s="215">
        <v>330</v>
      </c>
      <c r="I145" s="216"/>
      <c r="J145" s="217">
        <f>ROUND(I145*H145,2)</f>
        <v>0</v>
      </c>
      <c r="K145" s="213" t="s">
        <v>158</v>
      </c>
      <c r="L145" s="46"/>
      <c r="M145" s="218" t="s">
        <v>5</v>
      </c>
      <c r="N145" s="219" t="s">
        <v>40</v>
      </c>
      <c r="O145" s="47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AR145" s="24" t="s">
        <v>142</v>
      </c>
      <c r="AT145" s="24" t="s">
        <v>138</v>
      </c>
      <c r="AU145" s="24" t="s">
        <v>78</v>
      </c>
      <c r="AY145" s="24" t="s">
        <v>136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24" t="s">
        <v>76</v>
      </c>
      <c r="BK145" s="222">
        <f>ROUND(I145*H145,2)</f>
        <v>0</v>
      </c>
      <c r="BL145" s="24" t="s">
        <v>142</v>
      </c>
      <c r="BM145" s="24" t="s">
        <v>218</v>
      </c>
    </row>
    <row r="146" s="1" customFormat="1">
      <c r="B146" s="46"/>
      <c r="D146" s="223" t="s">
        <v>144</v>
      </c>
      <c r="F146" s="224" t="s">
        <v>216</v>
      </c>
      <c r="I146" s="225"/>
      <c r="L146" s="46"/>
      <c r="M146" s="226"/>
      <c r="N146" s="47"/>
      <c r="O146" s="47"/>
      <c r="P146" s="47"/>
      <c r="Q146" s="47"/>
      <c r="R146" s="47"/>
      <c r="S146" s="47"/>
      <c r="T146" s="85"/>
      <c r="AT146" s="24" t="s">
        <v>144</v>
      </c>
      <c r="AU146" s="24" t="s">
        <v>78</v>
      </c>
    </row>
    <row r="147" s="1" customFormat="1">
      <c r="B147" s="46"/>
      <c r="D147" s="223" t="s">
        <v>160</v>
      </c>
      <c r="F147" s="235" t="s">
        <v>219</v>
      </c>
      <c r="I147" s="225"/>
      <c r="L147" s="46"/>
      <c r="M147" s="226"/>
      <c r="N147" s="47"/>
      <c r="O147" s="47"/>
      <c r="P147" s="47"/>
      <c r="Q147" s="47"/>
      <c r="R147" s="47"/>
      <c r="S147" s="47"/>
      <c r="T147" s="85"/>
      <c r="AT147" s="24" t="s">
        <v>160</v>
      </c>
      <c r="AU147" s="24" t="s">
        <v>78</v>
      </c>
    </row>
    <row r="148" s="1" customFormat="1">
      <c r="B148" s="46"/>
      <c r="D148" s="223" t="s">
        <v>168</v>
      </c>
      <c r="F148" s="235" t="s">
        <v>220</v>
      </c>
      <c r="I148" s="225"/>
      <c r="L148" s="46"/>
      <c r="M148" s="226"/>
      <c r="N148" s="47"/>
      <c r="O148" s="47"/>
      <c r="P148" s="47"/>
      <c r="Q148" s="47"/>
      <c r="R148" s="47"/>
      <c r="S148" s="47"/>
      <c r="T148" s="85"/>
      <c r="AT148" s="24" t="s">
        <v>168</v>
      </c>
      <c r="AU148" s="24" t="s">
        <v>78</v>
      </c>
    </row>
    <row r="149" s="12" customFormat="1">
      <c r="B149" s="227"/>
      <c r="D149" s="223" t="s">
        <v>145</v>
      </c>
      <c r="E149" s="228" t="s">
        <v>5</v>
      </c>
      <c r="F149" s="229" t="s">
        <v>221</v>
      </c>
      <c r="H149" s="230">
        <v>330</v>
      </c>
      <c r="I149" s="231"/>
      <c r="L149" s="227"/>
      <c r="M149" s="232"/>
      <c r="N149" s="233"/>
      <c r="O149" s="233"/>
      <c r="P149" s="233"/>
      <c r="Q149" s="233"/>
      <c r="R149" s="233"/>
      <c r="S149" s="233"/>
      <c r="T149" s="234"/>
      <c r="AT149" s="228" t="s">
        <v>145</v>
      </c>
      <c r="AU149" s="228" t="s">
        <v>78</v>
      </c>
      <c r="AV149" s="12" t="s">
        <v>78</v>
      </c>
      <c r="AW149" s="12" t="s">
        <v>33</v>
      </c>
      <c r="AX149" s="12" t="s">
        <v>76</v>
      </c>
      <c r="AY149" s="228" t="s">
        <v>136</v>
      </c>
    </row>
    <row r="150" s="1" customFormat="1" ht="16.5" customHeight="1">
      <c r="B150" s="210"/>
      <c r="C150" s="211" t="s">
        <v>222</v>
      </c>
      <c r="D150" s="211" t="s">
        <v>138</v>
      </c>
      <c r="E150" s="212" t="s">
        <v>223</v>
      </c>
      <c r="F150" s="213" t="s">
        <v>224</v>
      </c>
      <c r="G150" s="214" t="s">
        <v>217</v>
      </c>
      <c r="H150" s="215">
        <v>36</v>
      </c>
      <c r="I150" s="216"/>
      <c r="J150" s="217">
        <f>ROUND(I150*H150,2)</f>
        <v>0</v>
      </c>
      <c r="K150" s="213" t="s">
        <v>158</v>
      </c>
      <c r="L150" s="46"/>
      <c r="M150" s="218" t="s">
        <v>5</v>
      </c>
      <c r="N150" s="219" t="s">
        <v>40</v>
      </c>
      <c r="O150" s="47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AR150" s="24" t="s">
        <v>142</v>
      </c>
      <c r="AT150" s="24" t="s">
        <v>138</v>
      </c>
      <c r="AU150" s="24" t="s">
        <v>78</v>
      </c>
      <c r="AY150" s="24" t="s">
        <v>136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24" t="s">
        <v>76</v>
      </c>
      <c r="BK150" s="222">
        <f>ROUND(I150*H150,2)</f>
        <v>0</v>
      </c>
      <c r="BL150" s="24" t="s">
        <v>142</v>
      </c>
      <c r="BM150" s="24" t="s">
        <v>225</v>
      </c>
    </row>
    <row r="151" s="1" customFormat="1">
      <c r="B151" s="46"/>
      <c r="D151" s="223" t="s">
        <v>144</v>
      </c>
      <c r="F151" s="224" t="s">
        <v>224</v>
      </c>
      <c r="I151" s="225"/>
      <c r="L151" s="46"/>
      <c r="M151" s="226"/>
      <c r="N151" s="47"/>
      <c r="O151" s="47"/>
      <c r="P151" s="47"/>
      <c r="Q151" s="47"/>
      <c r="R151" s="47"/>
      <c r="S151" s="47"/>
      <c r="T151" s="85"/>
      <c r="AT151" s="24" t="s">
        <v>144</v>
      </c>
      <c r="AU151" s="24" t="s">
        <v>78</v>
      </c>
    </row>
    <row r="152" s="1" customFormat="1">
      <c r="B152" s="46"/>
      <c r="D152" s="223" t="s">
        <v>160</v>
      </c>
      <c r="F152" s="235" t="s">
        <v>219</v>
      </c>
      <c r="I152" s="225"/>
      <c r="L152" s="46"/>
      <c r="M152" s="226"/>
      <c r="N152" s="47"/>
      <c r="O152" s="47"/>
      <c r="P152" s="47"/>
      <c r="Q152" s="47"/>
      <c r="R152" s="47"/>
      <c r="S152" s="47"/>
      <c r="T152" s="85"/>
      <c r="AT152" s="24" t="s">
        <v>160</v>
      </c>
      <c r="AU152" s="24" t="s">
        <v>78</v>
      </c>
    </row>
    <row r="153" s="1" customFormat="1">
      <c r="B153" s="46"/>
      <c r="D153" s="223" t="s">
        <v>168</v>
      </c>
      <c r="F153" s="235" t="s">
        <v>220</v>
      </c>
      <c r="I153" s="225"/>
      <c r="L153" s="46"/>
      <c r="M153" s="226"/>
      <c r="N153" s="47"/>
      <c r="O153" s="47"/>
      <c r="P153" s="47"/>
      <c r="Q153" s="47"/>
      <c r="R153" s="47"/>
      <c r="S153" s="47"/>
      <c r="T153" s="85"/>
      <c r="AT153" s="24" t="s">
        <v>168</v>
      </c>
      <c r="AU153" s="24" t="s">
        <v>78</v>
      </c>
    </row>
    <row r="154" s="12" customFormat="1">
      <c r="B154" s="227"/>
      <c r="D154" s="223" t="s">
        <v>145</v>
      </c>
      <c r="E154" s="228" t="s">
        <v>5</v>
      </c>
      <c r="F154" s="229" t="s">
        <v>226</v>
      </c>
      <c r="H154" s="230">
        <v>36</v>
      </c>
      <c r="I154" s="231"/>
      <c r="L154" s="227"/>
      <c r="M154" s="232"/>
      <c r="N154" s="233"/>
      <c r="O154" s="233"/>
      <c r="P154" s="233"/>
      <c r="Q154" s="233"/>
      <c r="R154" s="233"/>
      <c r="S154" s="233"/>
      <c r="T154" s="234"/>
      <c r="AT154" s="228" t="s">
        <v>145</v>
      </c>
      <c r="AU154" s="228" t="s">
        <v>78</v>
      </c>
      <c r="AV154" s="12" t="s">
        <v>78</v>
      </c>
      <c r="AW154" s="12" t="s">
        <v>33</v>
      </c>
      <c r="AX154" s="12" t="s">
        <v>76</v>
      </c>
      <c r="AY154" s="228" t="s">
        <v>136</v>
      </c>
    </row>
    <row r="155" s="1" customFormat="1" ht="16.5" customHeight="1">
      <c r="B155" s="210"/>
      <c r="C155" s="211" t="s">
        <v>227</v>
      </c>
      <c r="D155" s="211" t="s">
        <v>138</v>
      </c>
      <c r="E155" s="212" t="s">
        <v>228</v>
      </c>
      <c r="F155" s="213" t="s">
        <v>229</v>
      </c>
      <c r="G155" s="214" t="s">
        <v>165</v>
      </c>
      <c r="H155" s="215">
        <v>495</v>
      </c>
      <c r="I155" s="216"/>
      <c r="J155" s="217">
        <f>ROUND(I155*H155,2)</f>
        <v>0</v>
      </c>
      <c r="K155" s="213" t="s">
        <v>158</v>
      </c>
      <c r="L155" s="46"/>
      <c r="M155" s="218" t="s">
        <v>5</v>
      </c>
      <c r="N155" s="219" t="s">
        <v>40</v>
      </c>
      <c r="O155" s="47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AR155" s="24" t="s">
        <v>142</v>
      </c>
      <c r="AT155" s="24" t="s">
        <v>138</v>
      </c>
      <c r="AU155" s="24" t="s">
        <v>78</v>
      </c>
      <c r="AY155" s="24" t="s">
        <v>136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24" t="s">
        <v>76</v>
      </c>
      <c r="BK155" s="222">
        <f>ROUND(I155*H155,2)</f>
        <v>0</v>
      </c>
      <c r="BL155" s="24" t="s">
        <v>142</v>
      </c>
      <c r="BM155" s="24" t="s">
        <v>230</v>
      </c>
    </row>
    <row r="156" s="1" customFormat="1">
      <c r="B156" s="46"/>
      <c r="D156" s="223" t="s">
        <v>144</v>
      </c>
      <c r="F156" s="224" t="s">
        <v>229</v>
      </c>
      <c r="I156" s="225"/>
      <c r="L156" s="46"/>
      <c r="M156" s="226"/>
      <c r="N156" s="47"/>
      <c r="O156" s="47"/>
      <c r="P156" s="47"/>
      <c r="Q156" s="47"/>
      <c r="R156" s="47"/>
      <c r="S156" s="47"/>
      <c r="T156" s="85"/>
      <c r="AT156" s="24" t="s">
        <v>144</v>
      </c>
      <c r="AU156" s="24" t="s">
        <v>78</v>
      </c>
    </row>
    <row r="157" s="1" customFormat="1">
      <c r="B157" s="46"/>
      <c r="D157" s="223" t="s">
        <v>160</v>
      </c>
      <c r="F157" s="235" t="s">
        <v>231</v>
      </c>
      <c r="I157" s="225"/>
      <c r="L157" s="46"/>
      <c r="M157" s="226"/>
      <c r="N157" s="47"/>
      <c r="O157" s="47"/>
      <c r="P157" s="47"/>
      <c r="Q157" s="47"/>
      <c r="R157" s="47"/>
      <c r="S157" s="47"/>
      <c r="T157" s="85"/>
      <c r="AT157" s="24" t="s">
        <v>160</v>
      </c>
      <c r="AU157" s="24" t="s">
        <v>78</v>
      </c>
    </row>
    <row r="158" s="12" customFormat="1">
      <c r="B158" s="227"/>
      <c r="D158" s="223" t="s">
        <v>145</v>
      </c>
      <c r="E158" s="228" t="s">
        <v>5</v>
      </c>
      <c r="F158" s="229" t="s">
        <v>232</v>
      </c>
      <c r="H158" s="230">
        <v>495</v>
      </c>
      <c r="I158" s="231"/>
      <c r="L158" s="227"/>
      <c r="M158" s="232"/>
      <c r="N158" s="233"/>
      <c r="O158" s="233"/>
      <c r="P158" s="233"/>
      <c r="Q158" s="233"/>
      <c r="R158" s="233"/>
      <c r="S158" s="233"/>
      <c r="T158" s="234"/>
      <c r="AT158" s="228" t="s">
        <v>145</v>
      </c>
      <c r="AU158" s="228" t="s">
        <v>78</v>
      </c>
      <c r="AV158" s="12" t="s">
        <v>78</v>
      </c>
      <c r="AW158" s="12" t="s">
        <v>33</v>
      </c>
      <c r="AX158" s="12" t="s">
        <v>69</v>
      </c>
      <c r="AY158" s="228" t="s">
        <v>136</v>
      </c>
    </row>
    <row r="159" s="1" customFormat="1" ht="16.5" customHeight="1">
      <c r="B159" s="210"/>
      <c r="C159" s="211" t="s">
        <v>233</v>
      </c>
      <c r="D159" s="211" t="s">
        <v>138</v>
      </c>
      <c r="E159" s="212" t="s">
        <v>234</v>
      </c>
      <c r="F159" s="213" t="s">
        <v>235</v>
      </c>
      <c r="G159" s="214" t="s">
        <v>165</v>
      </c>
      <c r="H159" s="215">
        <v>1050</v>
      </c>
      <c r="I159" s="216"/>
      <c r="J159" s="217">
        <f>ROUND(I159*H159,2)</f>
        <v>0</v>
      </c>
      <c r="K159" s="213" t="s">
        <v>158</v>
      </c>
      <c r="L159" s="46"/>
      <c r="M159" s="218" t="s">
        <v>5</v>
      </c>
      <c r="N159" s="219" t="s">
        <v>40</v>
      </c>
      <c r="O159" s="47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AR159" s="24" t="s">
        <v>142</v>
      </c>
      <c r="AT159" s="24" t="s">
        <v>138</v>
      </c>
      <c r="AU159" s="24" t="s">
        <v>78</v>
      </c>
      <c r="AY159" s="24" t="s">
        <v>136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24" t="s">
        <v>76</v>
      </c>
      <c r="BK159" s="222">
        <f>ROUND(I159*H159,2)</f>
        <v>0</v>
      </c>
      <c r="BL159" s="24" t="s">
        <v>142</v>
      </c>
      <c r="BM159" s="24" t="s">
        <v>236</v>
      </c>
    </row>
    <row r="160" s="1" customFormat="1">
      <c r="B160" s="46"/>
      <c r="D160" s="223" t="s">
        <v>144</v>
      </c>
      <c r="F160" s="224" t="s">
        <v>235</v>
      </c>
      <c r="I160" s="225"/>
      <c r="L160" s="46"/>
      <c r="M160" s="226"/>
      <c r="N160" s="47"/>
      <c r="O160" s="47"/>
      <c r="P160" s="47"/>
      <c r="Q160" s="47"/>
      <c r="R160" s="47"/>
      <c r="S160" s="47"/>
      <c r="T160" s="85"/>
      <c r="AT160" s="24" t="s">
        <v>144</v>
      </c>
      <c r="AU160" s="24" t="s">
        <v>78</v>
      </c>
    </row>
    <row r="161" s="1" customFormat="1">
      <c r="B161" s="46"/>
      <c r="D161" s="223" t="s">
        <v>160</v>
      </c>
      <c r="F161" s="235" t="s">
        <v>237</v>
      </c>
      <c r="I161" s="225"/>
      <c r="L161" s="46"/>
      <c r="M161" s="226"/>
      <c r="N161" s="47"/>
      <c r="O161" s="47"/>
      <c r="P161" s="47"/>
      <c r="Q161" s="47"/>
      <c r="R161" s="47"/>
      <c r="S161" s="47"/>
      <c r="T161" s="85"/>
      <c r="AT161" s="24" t="s">
        <v>160</v>
      </c>
      <c r="AU161" s="24" t="s">
        <v>78</v>
      </c>
    </row>
    <row r="162" s="12" customFormat="1">
      <c r="B162" s="227"/>
      <c r="D162" s="223" t="s">
        <v>145</v>
      </c>
      <c r="E162" s="228" t="s">
        <v>5</v>
      </c>
      <c r="F162" s="229" t="s">
        <v>238</v>
      </c>
      <c r="H162" s="230">
        <v>210</v>
      </c>
      <c r="I162" s="231"/>
      <c r="L162" s="227"/>
      <c r="M162" s="232"/>
      <c r="N162" s="233"/>
      <c r="O162" s="233"/>
      <c r="P162" s="233"/>
      <c r="Q162" s="233"/>
      <c r="R162" s="233"/>
      <c r="S162" s="233"/>
      <c r="T162" s="234"/>
      <c r="AT162" s="228" t="s">
        <v>145</v>
      </c>
      <c r="AU162" s="228" t="s">
        <v>78</v>
      </c>
      <c r="AV162" s="12" t="s">
        <v>78</v>
      </c>
      <c r="AW162" s="12" t="s">
        <v>33</v>
      </c>
      <c r="AX162" s="12" t="s">
        <v>69</v>
      </c>
      <c r="AY162" s="228" t="s">
        <v>136</v>
      </c>
    </row>
    <row r="163" s="12" customFormat="1">
      <c r="B163" s="227"/>
      <c r="D163" s="223" t="s">
        <v>145</v>
      </c>
      <c r="E163" s="228" t="s">
        <v>5</v>
      </c>
      <c r="F163" s="229" t="s">
        <v>239</v>
      </c>
      <c r="H163" s="230">
        <v>180</v>
      </c>
      <c r="I163" s="231"/>
      <c r="L163" s="227"/>
      <c r="M163" s="232"/>
      <c r="N163" s="233"/>
      <c r="O163" s="233"/>
      <c r="P163" s="233"/>
      <c r="Q163" s="233"/>
      <c r="R163" s="233"/>
      <c r="S163" s="233"/>
      <c r="T163" s="234"/>
      <c r="AT163" s="228" t="s">
        <v>145</v>
      </c>
      <c r="AU163" s="228" t="s">
        <v>78</v>
      </c>
      <c r="AV163" s="12" t="s">
        <v>78</v>
      </c>
      <c r="AW163" s="12" t="s">
        <v>33</v>
      </c>
      <c r="AX163" s="12" t="s">
        <v>69</v>
      </c>
      <c r="AY163" s="228" t="s">
        <v>136</v>
      </c>
    </row>
    <row r="164" s="12" customFormat="1">
      <c r="B164" s="227"/>
      <c r="D164" s="223" t="s">
        <v>145</v>
      </c>
      <c r="E164" s="228" t="s">
        <v>5</v>
      </c>
      <c r="F164" s="229" t="s">
        <v>240</v>
      </c>
      <c r="H164" s="230">
        <v>150</v>
      </c>
      <c r="I164" s="231"/>
      <c r="L164" s="227"/>
      <c r="M164" s="232"/>
      <c r="N164" s="233"/>
      <c r="O164" s="233"/>
      <c r="P164" s="233"/>
      <c r="Q164" s="233"/>
      <c r="R164" s="233"/>
      <c r="S164" s="233"/>
      <c r="T164" s="234"/>
      <c r="AT164" s="228" t="s">
        <v>145</v>
      </c>
      <c r="AU164" s="228" t="s">
        <v>78</v>
      </c>
      <c r="AV164" s="12" t="s">
        <v>78</v>
      </c>
      <c r="AW164" s="12" t="s">
        <v>33</v>
      </c>
      <c r="AX164" s="12" t="s">
        <v>69</v>
      </c>
      <c r="AY164" s="228" t="s">
        <v>136</v>
      </c>
    </row>
    <row r="165" s="12" customFormat="1">
      <c r="B165" s="227"/>
      <c r="D165" s="223" t="s">
        <v>145</v>
      </c>
      <c r="E165" s="228" t="s">
        <v>5</v>
      </c>
      <c r="F165" s="229" t="s">
        <v>241</v>
      </c>
      <c r="H165" s="230">
        <v>150</v>
      </c>
      <c r="I165" s="231"/>
      <c r="L165" s="227"/>
      <c r="M165" s="232"/>
      <c r="N165" s="233"/>
      <c r="O165" s="233"/>
      <c r="P165" s="233"/>
      <c r="Q165" s="233"/>
      <c r="R165" s="233"/>
      <c r="S165" s="233"/>
      <c r="T165" s="234"/>
      <c r="AT165" s="228" t="s">
        <v>145</v>
      </c>
      <c r="AU165" s="228" t="s">
        <v>78</v>
      </c>
      <c r="AV165" s="12" t="s">
        <v>78</v>
      </c>
      <c r="AW165" s="12" t="s">
        <v>33</v>
      </c>
      <c r="AX165" s="12" t="s">
        <v>69</v>
      </c>
      <c r="AY165" s="228" t="s">
        <v>136</v>
      </c>
    </row>
    <row r="166" s="12" customFormat="1">
      <c r="B166" s="227"/>
      <c r="D166" s="223" t="s">
        <v>145</v>
      </c>
      <c r="E166" s="228" t="s">
        <v>5</v>
      </c>
      <c r="F166" s="229" t="s">
        <v>242</v>
      </c>
      <c r="H166" s="230">
        <v>120</v>
      </c>
      <c r="I166" s="231"/>
      <c r="L166" s="227"/>
      <c r="M166" s="232"/>
      <c r="N166" s="233"/>
      <c r="O166" s="233"/>
      <c r="P166" s="233"/>
      <c r="Q166" s="233"/>
      <c r="R166" s="233"/>
      <c r="S166" s="233"/>
      <c r="T166" s="234"/>
      <c r="AT166" s="228" t="s">
        <v>145</v>
      </c>
      <c r="AU166" s="228" t="s">
        <v>78</v>
      </c>
      <c r="AV166" s="12" t="s">
        <v>78</v>
      </c>
      <c r="AW166" s="12" t="s">
        <v>33</v>
      </c>
      <c r="AX166" s="12" t="s">
        <v>69</v>
      </c>
      <c r="AY166" s="228" t="s">
        <v>136</v>
      </c>
    </row>
    <row r="167" s="12" customFormat="1">
      <c r="B167" s="227"/>
      <c r="D167" s="223" t="s">
        <v>145</v>
      </c>
      <c r="E167" s="228" t="s">
        <v>5</v>
      </c>
      <c r="F167" s="229" t="s">
        <v>243</v>
      </c>
      <c r="H167" s="230">
        <v>120</v>
      </c>
      <c r="I167" s="231"/>
      <c r="L167" s="227"/>
      <c r="M167" s="232"/>
      <c r="N167" s="233"/>
      <c r="O167" s="233"/>
      <c r="P167" s="233"/>
      <c r="Q167" s="233"/>
      <c r="R167" s="233"/>
      <c r="S167" s="233"/>
      <c r="T167" s="234"/>
      <c r="AT167" s="228" t="s">
        <v>145</v>
      </c>
      <c r="AU167" s="228" t="s">
        <v>78</v>
      </c>
      <c r="AV167" s="12" t="s">
        <v>78</v>
      </c>
      <c r="AW167" s="12" t="s">
        <v>33</v>
      </c>
      <c r="AX167" s="12" t="s">
        <v>69</v>
      </c>
      <c r="AY167" s="228" t="s">
        <v>136</v>
      </c>
    </row>
    <row r="168" s="12" customFormat="1">
      <c r="B168" s="227"/>
      <c r="D168" s="223" t="s">
        <v>145</v>
      </c>
      <c r="E168" s="228" t="s">
        <v>5</v>
      </c>
      <c r="F168" s="229" t="s">
        <v>244</v>
      </c>
      <c r="H168" s="230">
        <v>120</v>
      </c>
      <c r="I168" s="231"/>
      <c r="L168" s="227"/>
      <c r="M168" s="232"/>
      <c r="N168" s="233"/>
      <c r="O168" s="233"/>
      <c r="P168" s="233"/>
      <c r="Q168" s="233"/>
      <c r="R168" s="233"/>
      <c r="S168" s="233"/>
      <c r="T168" s="234"/>
      <c r="AT168" s="228" t="s">
        <v>145</v>
      </c>
      <c r="AU168" s="228" t="s">
        <v>78</v>
      </c>
      <c r="AV168" s="12" t="s">
        <v>78</v>
      </c>
      <c r="AW168" s="12" t="s">
        <v>33</v>
      </c>
      <c r="AX168" s="12" t="s">
        <v>69</v>
      </c>
      <c r="AY168" s="228" t="s">
        <v>136</v>
      </c>
    </row>
    <row r="169" s="1" customFormat="1" ht="16.5" customHeight="1">
      <c r="B169" s="210"/>
      <c r="C169" s="211" t="s">
        <v>245</v>
      </c>
      <c r="D169" s="211" t="s">
        <v>138</v>
      </c>
      <c r="E169" s="212" t="s">
        <v>246</v>
      </c>
      <c r="F169" s="213" t="s">
        <v>247</v>
      </c>
      <c r="G169" s="214" t="s">
        <v>165</v>
      </c>
      <c r="H169" s="215">
        <v>366</v>
      </c>
      <c r="I169" s="216"/>
      <c r="J169" s="217">
        <f>ROUND(I169*H169,2)</f>
        <v>0</v>
      </c>
      <c r="K169" s="213" t="s">
        <v>158</v>
      </c>
      <c r="L169" s="46"/>
      <c r="M169" s="218" t="s">
        <v>5</v>
      </c>
      <c r="N169" s="219" t="s">
        <v>40</v>
      </c>
      <c r="O169" s="47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AR169" s="24" t="s">
        <v>142</v>
      </c>
      <c r="AT169" s="24" t="s">
        <v>138</v>
      </c>
      <c r="AU169" s="24" t="s">
        <v>78</v>
      </c>
      <c r="AY169" s="24" t="s">
        <v>136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24" t="s">
        <v>76</v>
      </c>
      <c r="BK169" s="222">
        <f>ROUND(I169*H169,2)</f>
        <v>0</v>
      </c>
      <c r="BL169" s="24" t="s">
        <v>142</v>
      </c>
      <c r="BM169" s="24" t="s">
        <v>248</v>
      </c>
    </row>
    <row r="170" s="1" customFormat="1">
      <c r="B170" s="46"/>
      <c r="D170" s="223" t="s">
        <v>144</v>
      </c>
      <c r="F170" s="224" t="s">
        <v>247</v>
      </c>
      <c r="I170" s="225"/>
      <c r="L170" s="46"/>
      <c r="M170" s="226"/>
      <c r="N170" s="47"/>
      <c r="O170" s="47"/>
      <c r="P170" s="47"/>
      <c r="Q170" s="47"/>
      <c r="R170" s="47"/>
      <c r="S170" s="47"/>
      <c r="T170" s="85"/>
      <c r="AT170" s="24" t="s">
        <v>144</v>
      </c>
      <c r="AU170" s="24" t="s">
        <v>78</v>
      </c>
    </row>
    <row r="171" s="1" customFormat="1">
      <c r="B171" s="46"/>
      <c r="D171" s="223" t="s">
        <v>160</v>
      </c>
      <c r="F171" s="235" t="s">
        <v>249</v>
      </c>
      <c r="I171" s="225"/>
      <c r="L171" s="46"/>
      <c r="M171" s="226"/>
      <c r="N171" s="47"/>
      <c r="O171" s="47"/>
      <c r="P171" s="47"/>
      <c r="Q171" s="47"/>
      <c r="R171" s="47"/>
      <c r="S171" s="47"/>
      <c r="T171" s="85"/>
      <c r="AT171" s="24" t="s">
        <v>160</v>
      </c>
      <c r="AU171" s="24" t="s">
        <v>78</v>
      </c>
    </row>
    <row r="172" s="12" customFormat="1">
      <c r="B172" s="227"/>
      <c r="D172" s="223" t="s">
        <v>145</v>
      </c>
      <c r="E172" s="228" t="s">
        <v>5</v>
      </c>
      <c r="F172" s="229" t="s">
        <v>250</v>
      </c>
      <c r="H172" s="230">
        <v>366</v>
      </c>
      <c r="I172" s="231"/>
      <c r="L172" s="227"/>
      <c r="M172" s="232"/>
      <c r="N172" s="233"/>
      <c r="O172" s="233"/>
      <c r="P172" s="233"/>
      <c r="Q172" s="233"/>
      <c r="R172" s="233"/>
      <c r="S172" s="233"/>
      <c r="T172" s="234"/>
      <c r="AT172" s="228" t="s">
        <v>145</v>
      </c>
      <c r="AU172" s="228" t="s">
        <v>78</v>
      </c>
      <c r="AV172" s="12" t="s">
        <v>78</v>
      </c>
      <c r="AW172" s="12" t="s">
        <v>33</v>
      </c>
      <c r="AX172" s="12" t="s">
        <v>76</v>
      </c>
      <c r="AY172" s="228" t="s">
        <v>136</v>
      </c>
    </row>
    <row r="173" s="1" customFormat="1" ht="16.5" customHeight="1">
      <c r="B173" s="210"/>
      <c r="C173" s="211" t="s">
        <v>251</v>
      </c>
      <c r="D173" s="211" t="s">
        <v>138</v>
      </c>
      <c r="E173" s="212" t="s">
        <v>252</v>
      </c>
      <c r="F173" s="213" t="s">
        <v>253</v>
      </c>
      <c r="G173" s="214" t="s">
        <v>165</v>
      </c>
      <c r="H173" s="215">
        <v>823.5</v>
      </c>
      <c r="I173" s="216"/>
      <c r="J173" s="217">
        <f>ROUND(I173*H173,2)</f>
        <v>0</v>
      </c>
      <c r="K173" s="213" t="s">
        <v>158</v>
      </c>
      <c r="L173" s="46"/>
      <c r="M173" s="218" t="s">
        <v>5</v>
      </c>
      <c r="N173" s="219" t="s">
        <v>40</v>
      </c>
      <c r="O173" s="47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AR173" s="24" t="s">
        <v>142</v>
      </c>
      <c r="AT173" s="24" t="s">
        <v>138</v>
      </c>
      <c r="AU173" s="24" t="s">
        <v>78</v>
      </c>
      <c r="AY173" s="24" t="s">
        <v>136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24" t="s">
        <v>76</v>
      </c>
      <c r="BK173" s="222">
        <f>ROUND(I173*H173,2)</f>
        <v>0</v>
      </c>
      <c r="BL173" s="24" t="s">
        <v>142</v>
      </c>
      <c r="BM173" s="24" t="s">
        <v>254</v>
      </c>
    </row>
    <row r="174" s="1" customFormat="1">
      <c r="B174" s="46"/>
      <c r="D174" s="223" t="s">
        <v>144</v>
      </c>
      <c r="F174" s="224" t="s">
        <v>253</v>
      </c>
      <c r="I174" s="225"/>
      <c r="L174" s="46"/>
      <c r="M174" s="226"/>
      <c r="N174" s="47"/>
      <c r="O174" s="47"/>
      <c r="P174" s="47"/>
      <c r="Q174" s="47"/>
      <c r="R174" s="47"/>
      <c r="S174" s="47"/>
      <c r="T174" s="85"/>
      <c r="AT174" s="24" t="s">
        <v>144</v>
      </c>
      <c r="AU174" s="24" t="s">
        <v>78</v>
      </c>
    </row>
    <row r="175" s="1" customFormat="1">
      <c r="B175" s="46"/>
      <c r="D175" s="223" t="s">
        <v>160</v>
      </c>
      <c r="F175" s="235" t="s">
        <v>255</v>
      </c>
      <c r="I175" s="225"/>
      <c r="L175" s="46"/>
      <c r="M175" s="226"/>
      <c r="N175" s="47"/>
      <c r="O175" s="47"/>
      <c r="P175" s="47"/>
      <c r="Q175" s="47"/>
      <c r="R175" s="47"/>
      <c r="S175" s="47"/>
      <c r="T175" s="85"/>
      <c r="AT175" s="24" t="s">
        <v>160</v>
      </c>
      <c r="AU175" s="24" t="s">
        <v>78</v>
      </c>
    </row>
    <row r="176" s="12" customFormat="1">
      <c r="B176" s="227"/>
      <c r="D176" s="223" t="s">
        <v>145</v>
      </c>
      <c r="E176" s="228" t="s">
        <v>5</v>
      </c>
      <c r="F176" s="229" t="s">
        <v>256</v>
      </c>
      <c r="H176" s="230">
        <v>823.5</v>
      </c>
      <c r="I176" s="231"/>
      <c r="L176" s="227"/>
      <c r="M176" s="232"/>
      <c r="N176" s="233"/>
      <c r="O176" s="233"/>
      <c r="P176" s="233"/>
      <c r="Q176" s="233"/>
      <c r="R176" s="233"/>
      <c r="S176" s="233"/>
      <c r="T176" s="234"/>
      <c r="AT176" s="228" t="s">
        <v>145</v>
      </c>
      <c r="AU176" s="228" t="s">
        <v>78</v>
      </c>
      <c r="AV176" s="12" t="s">
        <v>78</v>
      </c>
      <c r="AW176" s="12" t="s">
        <v>33</v>
      </c>
      <c r="AX176" s="12" t="s">
        <v>69</v>
      </c>
      <c r="AY176" s="228" t="s">
        <v>136</v>
      </c>
    </row>
    <row r="177" s="1" customFormat="1" ht="16.5" customHeight="1">
      <c r="B177" s="210"/>
      <c r="C177" s="211" t="s">
        <v>11</v>
      </c>
      <c r="D177" s="211" t="s">
        <v>138</v>
      </c>
      <c r="E177" s="212" t="s">
        <v>257</v>
      </c>
      <c r="F177" s="213" t="s">
        <v>258</v>
      </c>
      <c r="G177" s="214" t="s">
        <v>165</v>
      </c>
      <c r="H177" s="215">
        <v>149.40000000000001</v>
      </c>
      <c r="I177" s="216"/>
      <c r="J177" s="217">
        <f>ROUND(I177*H177,2)</f>
        <v>0</v>
      </c>
      <c r="K177" s="213" t="s">
        <v>158</v>
      </c>
      <c r="L177" s="46"/>
      <c r="M177" s="218" t="s">
        <v>5</v>
      </c>
      <c r="N177" s="219" t="s">
        <v>40</v>
      </c>
      <c r="O177" s="47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AR177" s="24" t="s">
        <v>142</v>
      </c>
      <c r="AT177" s="24" t="s">
        <v>138</v>
      </c>
      <c r="AU177" s="24" t="s">
        <v>78</v>
      </c>
      <c r="AY177" s="24" t="s">
        <v>136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24" t="s">
        <v>76</v>
      </c>
      <c r="BK177" s="222">
        <f>ROUND(I177*H177,2)</f>
        <v>0</v>
      </c>
      <c r="BL177" s="24" t="s">
        <v>142</v>
      </c>
      <c r="BM177" s="24" t="s">
        <v>259</v>
      </c>
    </row>
    <row r="178" s="1" customFormat="1">
      <c r="B178" s="46"/>
      <c r="D178" s="223" t="s">
        <v>144</v>
      </c>
      <c r="F178" s="224" t="s">
        <v>258</v>
      </c>
      <c r="I178" s="225"/>
      <c r="L178" s="46"/>
      <c r="M178" s="226"/>
      <c r="N178" s="47"/>
      <c r="O178" s="47"/>
      <c r="P178" s="47"/>
      <c r="Q178" s="47"/>
      <c r="R178" s="47"/>
      <c r="S178" s="47"/>
      <c r="T178" s="85"/>
      <c r="AT178" s="24" t="s">
        <v>144</v>
      </c>
      <c r="AU178" s="24" t="s">
        <v>78</v>
      </c>
    </row>
    <row r="179" s="1" customFormat="1">
      <c r="B179" s="46"/>
      <c r="D179" s="223" t="s">
        <v>160</v>
      </c>
      <c r="F179" s="235" t="s">
        <v>260</v>
      </c>
      <c r="I179" s="225"/>
      <c r="L179" s="46"/>
      <c r="M179" s="226"/>
      <c r="N179" s="47"/>
      <c r="O179" s="47"/>
      <c r="P179" s="47"/>
      <c r="Q179" s="47"/>
      <c r="R179" s="47"/>
      <c r="S179" s="47"/>
      <c r="T179" s="85"/>
      <c r="AT179" s="24" t="s">
        <v>160</v>
      </c>
      <c r="AU179" s="24" t="s">
        <v>78</v>
      </c>
    </row>
    <row r="180" s="12" customFormat="1">
      <c r="B180" s="227"/>
      <c r="D180" s="223" t="s">
        <v>145</v>
      </c>
      <c r="E180" s="228" t="s">
        <v>5</v>
      </c>
      <c r="F180" s="229" t="s">
        <v>261</v>
      </c>
      <c r="H180" s="230">
        <v>14.4</v>
      </c>
      <c r="I180" s="231"/>
      <c r="L180" s="227"/>
      <c r="M180" s="232"/>
      <c r="N180" s="233"/>
      <c r="O180" s="233"/>
      <c r="P180" s="233"/>
      <c r="Q180" s="233"/>
      <c r="R180" s="233"/>
      <c r="S180" s="233"/>
      <c r="T180" s="234"/>
      <c r="AT180" s="228" t="s">
        <v>145</v>
      </c>
      <c r="AU180" s="228" t="s">
        <v>78</v>
      </c>
      <c r="AV180" s="12" t="s">
        <v>78</v>
      </c>
      <c r="AW180" s="12" t="s">
        <v>33</v>
      </c>
      <c r="AX180" s="12" t="s">
        <v>69</v>
      </c>
      <c r="AY180" s="228" t="s">
        <v>136</v>
      </c>
    </row>
    <row r="181" s="12" customFormat="1">
      <c r="B181" s="227"/>
      <c r="D181" s="223" t="s">
        <v>145</v>
      </c>
      <c r="E181" s="228" t="s">
        <v>5</v>
      </c>
      <c r="F181" s="229" t="s">
        <v>262</v>
      </c>
      <c r="H181" s="230">
        <v>135</v>
      </c>
      <c r="I181" s="231"/>
      <c r="L181" s="227"/>
      <c r="M181" s="232"/>
      <c r="N181" s="233"/>
      <c r="O181" s="233"/>
      <c r="P181" s="233"/>
      <c r="Q181" s="233"/>
      <c r="R181" s="233"/>
      <c r="S181" s="233"/>
      <c r="T181" s="234"/>
      <c r="AT181" s="228" t="s">
        <v>145</v>
      </c>
      <c r="AU181" s="228" t="s">
        <v>78</v>
      </c>
      <c r="AV181" s="12" t="s">
        <v>78</v>
      </c>
      <c r="AW181" s="12" t="s">
        <v>33</v>
      </c>
      <c r="AX181" s="12" t="s">
        <v>69</v>
      </c>
      <c r="AY181" s="228" t="s">
        <v>136</v>
      </c>
    </row>
    <row r="182" s="1" customFormat="1" ht="16.5" customHeight="1">
      <c r="B182" s="210"/>
      <c r="C182" s="211" t="s">
        <v>263</v>
      </c>
      <c r="D182" s="211" t="s">
        <v>138</v>
      </c>
      <c r="E182" s="212" t="s">
        <v>264</v>
      </c>
      <c r="F182" s="213" t="s">
        <v>265</v>
      </c>
      <c r="G182" s="214" t="s">
        <v>266</v>
      </c>
      <c r="H182" s="215">
        <v>6486</v>
      </c>
      <c r="I182" s="216"/>
      <c r="J182" s="217">
        <f>ROUND(I182*H182,2)</f>
        <v>0</v>
      </c>
      <c r="K182" s="213" t="s">
        <v>158</v>
      </c>
      <c r="L182" s="46"/>
      <c r="M182" s="218" t="s">
        <v>5</v>
      </c>
      <c r="N182" s="219" t="s">
        <v>40</v>
      </c>
      <c r="O182" s="47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AR182" s="24" t="s">
        <v>142</v>
      </c>
      <c r="AT182" s="24" t="s">
        <v>138</v>
      </c>
      <c r="AU182" s="24" t="s">
        <v>78</v>
      </c>
      <c r="AY182" s="24" t="s">
        <v>136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24" t="s">
        <v>76</v>
      </c>
      <c r="BK182" s="222">
        <f>ROUND(I182*H182,2)</f>
        <v>0</v>
      </c>
      <c r="BL182" s="24" t="s">
        <v>142</v>
      </c>
      <c r="BM182" s="24" t="s">
        <v>267</v>
      </c>
    </row>
    <row r="183" s="1" customFormat="1">
      <c r="B183" s="46"/>
      <c r="D183" s="223" t="s">
        <v>144</v>
      </c>
      <c r="F183" s="224" t="s">
        <v>265</v>
      </c>
      <c r="I183" s="225"/>
      <c r="L183" s="46"/>
      <c r="M183" s="226"/>
      <c r="N183" s="47"/>
      <c r="O183" s="47"/>
      <c r="P183" s="47"/>
      <c r="Q183" s="47"/>
      <c r="R183" s="47"/>
      <c r="S183" s="47"/>
      <c r="T183" s="85"/>
      <c r="AT183" s="24" t="s">
        <v>144</v>
      </c>
      <c r="AU183" s="24" t="s">
        <v>78</v>
      </c>
    </row>
    <row r="184" s="1" customFormat="1">
      <c r="B184" s="46"/>
      <c r="D184" s="223" t="s">
        <v>160</v>
      </c>
      <c r="F184" s="235" t="s">
        <v>268</v>
      </c>
      <c r="I184" s="225"/>
      <c r="L184" s="46"/>
      <c r="M184" s="226"/>
      <c r="N184" s="47"/>
      <c r="O184" s="47"/>
      <c r="P184" s="47"/>
      <c r="Q184" s="47"/>
      <c r="R184" s="47"/>
      <c r="S184" s="47"/>
      <c r="T184" s="85"/>
      <c r="AT184" s="24" t="s">
        <v>160</v>
      </c>
      <c r="AU184" s="24" t="s">
        <v>78</v>
      </c>
    </row>
    <row r="185" s="12" customFormat="1">
      <c r="B185" s="227"/>
      <c r="D185" s="223" t="s">
        <v>145</v>
      </c>
      <c r="E185" s="228" t="s">
        <v>5</v>
      </c>
      <c r="F185" s="229" t="s">
        <v>269</v>
      </c>
      <c r="H185" s="230">
        <v>5490</v>
      </c>
      <c r="I185" s="231"/>
      <c r="L185" s="227"/>
      <c r="M185" s="232"/>
      <c r="N185" s="233"/>
      <c r="O185" s="233"/>
      <c r="P185" s="233"/>
      <c r="Q185" s="233"/>
      <c r="R185" s="233"/>
      <c r="S185" s="233"/>
      <c r="T185" s="234"/>
      <c r="AT185" s="228" t="s">
        <v>145</v>
      </c>
      <c r="AU185" s="228" t="s">
        <v>78</v>
      </c>
      <c r="AV185" s="12" t="s">
        <v>78</v>
      </c>
      <c r="AW185" s="12" t="s">
        <v>33</v>
      </c>
      <c r="AX185" s="12" t="s">
        <v>69</v>
      </c>
      <c r="AY185" s="228" t="s">
        <v>136</v>
      </c>
    </row>
    <row r="186" s="12" customFormat="1">
      <c r="B186" s="227"/>
      <c r="D186" s="223" t="s">
        <v>145</v>
      </c>
      <c r="E186" s="228" t="s">
        <v>5</v>
      </c>
      <c r="F186" s="229" t="s">
        <v>270</v>
      </c>
      <c r="H186" s="230">
        <v>900</v>
      </c>
      <c r="I186" s="231"/>
      <c r="L186" s="227"/>
      <c r="M186" s="232"/>
      <c r="N186" s="233"/>
      <c r="O186" s="233"/>
      <c r="P186" s="233"/>
      <c r="Q186" s="233"/>
      <c r="R186" s="233"/>
      <c r="S186" s="233"/>
      <c r="T186" s="234"/>
      <c r="AT186" s="228" t="s">
        <v>145</v>
      </c>
      <c r="AU186" s="228" t="s">
        <v>78</v>
      </c>
      <c r="AV186" s="12" t="s">
        <v>78</v>
      </c>
      <c r="AW186" s="12" t="s">
        <v>33</v>
      </c>
      <c r="AX186" s="12" t="s">
        <v>69</v>
      </c>
      <c r="AY186" s="228" t="s">
        <v>136</v>
      </c>
    </row>
    <row r="187" s="12" customFormat="1">
      <c r="B187" s="227"/>
      <c r="D187" s="223" t="s">
        <v>145</v>
      </c>
      <c r="E187" s="228" t="s">
        <v>5</v>
      </c>
      <c r="F187" s="229" t="s">
        <v>271</v>
      </c>
      <c r="H187" s="230">
        <v>96</v>
      </c>
      <c r="I187" s="231"/>
      <c r="L187" s="227"/>
      <c r="M187" s="232"/>
      <c r="N187" s="233"/>
      <c r="O187" s="233"/>
      <c r="P187" s="233"/>
      <c r="Q187" s="233"/>
      <c r="R187" s="233"/>
      <c r="S187" s="233"/>
      <c r="T187" s="234"/>
      <c r="AT187" s="228" t="s">
        <v>145</v>
      </c>
      <c r="AU187" s="228" t="s">
        <v>78</v>
      </c>
      <c r="AV187" s="12" t="s">
        <v>78</v>
      </c>
      <c r="AW187" s="12" t="s">
        <v>33</v>
      </c>
      <c r="AX187" s="12" t="s">
        <v>69</v>
      </c>
      <c r="AY187" s="228" t="s">
        <v>136</v>
      </c>
    </row>
    <row r="188" s="1" customFormat="1" ht="25.5" customHeight="1">
      <c r="B188" s="210"/>
      <c r="C188" s="211" t="s">
        <v>272</v>
      </c>
      <c r="D188" s="211" t="s">
        <v>138</v>
      </c>
      <c r="E188" s="212" t="s">
        <v>273</v>
      </c>
      <c r="F188" s="213" t="s">
        <v>274</v>
      </c>
      <c r="G188" s="214" t="s">
        <v>157</v>
      </c>
      <c r="H188" s="215">
        <v>7</v>
      </c>
      <c r="I188" s="216"/>
      <c r="J188" s="217">
        <f>ROUND(I188*H188,2)</f>
        <v>0</v>
      </c>
      <c r="K188" s="213" t="s">
        <v>158</v>
      </c>
      <c r="L188" s="46"/>
      <c r="M188" s="218" t="s">
        <v>5</v>
      </c>
      <c r="N188" s="219" t="s">
        <v>40</v>
      </c>
      <c r="O188" s="47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AR188" s="24" t="s">
        <v>142</v>
      </c>
      <c r="AT188" s="24" t="s">
        <v>138</v>
      </c>
      <c r="AU188" s="24" t="s">
        <v>78</v>
      </c>
      <c r="AY188" s="24" t="s">
        <v>136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24" t="s">
        <v>76</v>
      </c>
      <c r="BK188" s="222">
        <f>ROUND(I188*H188,2)</f>
        <v>0</v>
      </c>
      <c r="BL188" s="24" t="s">
        <v>142</v>
      </c>
      <c r="BM188" s="24" t="s">
        <v>275</v>
      </c>
    </row>
    <row r="189" s="1" customFormat="1">
      <c r="B189" s="46"/>
      <c r="D189" s="223" t="s">
        <v>144</v>
      </c>
      <c r="F189" s="224" t="s">
        <v>274</v>
      </c>
      <c r="I189" s="225"/>
      <c r="L189" s="46"/>
      <c r="M189" s="226"/>
      <c r="N189" s="47"/>
      <c r="O189" s="47"/>
      <c r="P189" s="47"/>
      <c r="Q189" s="47"/>
      <c r="R189" s="47"/>
      <c r="S189" s="47"/>
      <c r="T189" s="85"/>
      <c r="AT189" s="24" t="s">
        <v>144</v>
      </c>
      <c r="AU189" s="24" t="s">
        <v>78</v>
      </c>
    </row>
    <row r="190" s="1" customFormat="1">
      <c r="B190" s="46"/>
      <c r="D190" s="223" t="s">
        <v>160</v>
      </c>
      <c r="F190" s="235" t="s">
        <v>276</v>
      </c>
      <c r="I190" s="225"/>
      <c r="L190" s="46"/>
      <c r="M190" s="226"/>
      <c r="N190" s="47"/>
      <c r="O190" s="47"/>
      <c r="P190" s="47"/>
      <c r="Q190" s="47"/>
      <c r="R190" s="47"/>
      <c r="S190" s="47"/>
      <c r="T190" s="85"/>
      <c r="AT190" s="24" t="s">
        <v>160</v>
      </c>
      <c r="AU190" s="24" t="s">
        <v>78</v>
      </c>
    </row>
    <row r="191" s="12" customFormat="1">
      <c r="B191" s="227"/>
      <c r="D191" s="223" t="s">
        <v>145</v>
      </c>
      <c r="E191" s="228" t="s">
        <v>5</v>
      </c>
      <c r="F191" s="229" t="s">
        <v>277</v>
      </c>
      <c r="H191" s="230">
        <v>7</v>
      </c>
      <c r="I191" s="231"/>
      <c r="L191" s="227"/>
      <c r="M191" s="232"/>
      <c r="N191" s="233"/>
      <c r="O191" s="233"/>
      <c r="P191" s="233"/>
      <c r="Q191" s="233"/>
      <c r="R191" s="233"/>
      <c r="S191" s="233"/>
      <c r="T191" s="234"/>
      <c r="AT191" s="228" t="s">
        <v>145</v>
      </c>
      <c r="AU191" s="228" t="s">
        <v>78</v>
      </c>
      <c r="AV191" s="12" t="s">
        <v>78</v>
      </c>
      <c r="AW191" s="12" t="s">
        <v>33</v>
      </c>
      <c r="AX191" s="12" t="s">
        <v>76</v>
      </c>
      <c r="AY191" s="228" t="s">
        <v>136</v>
      </c>
    </row>
    <row r="192" s="11" customFormat="1" ht="29.88" customHeight="1">
      <c r="B192" s="197"/>
      <c r="D192" s="198" t="s">
        <v>68</v>
      </c>
      <c r="E192" s="208" t="s">
        <v>78</v>
      </c>
      <c r="F192" s="208" t="s">
        <v>278</v>
      </c>
      <c r="I192" s="200"/>
      <c r="J192" s="209">
        <f>BK192</f>
        <v>0</v>
      </c>
      <c r="L192" s="197"/>
      <c r="M192" s="202"/>
      <c r="N192" s="203"/>
      <c r="O192" s="203"/>
      <c r="P192" s="204">
        <f>SUM(P193:P201)</f>
        <v>0</v>
      </c>
      <c r="Q192" s="203"/>
      <c r="R192" s="204">
        <f>SUM(R193:R201)</f>
        <v>0</v>
      </c>
      <c r="S192" s="203"/>
      <c r="T192" s="205">
        <f>SUM(T193:T201)</f>
        <v>0</v>
      </c>
      <c r="AR192" s="198" t="s">
        <v>76</v>
      </c>
      <c r="AT192" s="206" t="s">
        <v>68</v>
      </c>
      <c r="AU192" s="206" t="s">
        <v>76</v>
      </c>
      <c r="AY192" s="198" t="s">
        <v>136</v>
      </c>
      <c r="BK192" s="207">
        <f>SUM(BK193:BK201)</f>
        <v>0</v>
      </c>
    </row>
    <row r="193" s="1" customFormat="1" ht="16.5" customHeight="1">
      <c r="B193" s="210"/>
      <c r="C193" s="211" t="s">
        <v>279</v>
      </c>
      <c r="D193" s="211" t="s">
        <v>138</v>
      </c>
      <c r="E193" s="212" t="s">
        <v>280</v>
      </c>
      <c r="F193" s="213" t="s">
        <v>281</v>
      </c>
      <c r="G193" s="214" t="s">
        <v>165</v>
      </c>
      <c r="H193" s="215">
        <v>1562.8499999999999</v>
      </c>
      <c r="I193" s="216"/>
      <c r="J193" s="217">
        <f>ROUND(I193*H193,2)</f>
        <v>0</v>
      </c>
      <c r="K193" s="213" t="s">
        <v>158</v>
      </c>
      <c r="L193" s="46"/>
      <c r="M193" s="218" t="s">
        <v>5</v>
      </c>
      <c r="N193" s="219" t="s">
        <v>40</v>
      </c>
      <c r="O193" s="47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AR193" s="24" t="s">
        <v>142</v>
      </c>
      <c r="AT193" s="24" t="s">
        <v>138</v>
      </c>
      <c r="AU193" s="24" t="s">
        <v>78</v>
      </c>
      <c r="AY193" s="24" t="s">
        <v>136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24" t="s">
        <v>76</v>
      </c>
      <c r="BK193" s="222">
        <f>ROUND(I193*H193,2)</f>
        <v>0</v>
      </c>
      <c r="BL193" s="24" t="s">
        <v>142</v>
      </c>
      <c r="BM193" s="24" t="s">
        <v>282</v>
      </c>
    </row>
    <row r="194" s="1" customFormat="1">
      <c r="B194" s="46"/>
      <c r="D194" s="223" t="s">
        <v>144</v>
      </c>
      <c r="F194" s="224" t="s">
        <v>283</v>
      </c>
      <c r="I194" s="225"/>
      <c r="L194" s="46"/>
      <c r="M194" s="226"/>
      <c r="N194" s="47"/>
      <c r="O194" s="47"/>
      <c r="P194" s="47"/>
      <c r="Q194" s="47"/>
      <c r="R194" s="47"/>
      <c r="S194" s="47"/>
      <c r="T194" s="85"/>
      <c r="AT194" s="24" t="s">
        <v>144</v>
      </c>
      <c r="AU194" s="24" t="s">
        <v>78</v>
      </c>
    </row>
    <row r="195" s="1" customFormat="1">
      <c r="B195" s="46"/>
      <c r="D195" s="223" t="s">
        <v>160</v>
      </c>
      <c r="F195" s="235" t="s">
        <v>284</v>
      </c>
      <c r="I195" s="225"/>
      <c r="L195" s="46"/>
      <c r="M195" s="226"/>
      <c r="N195" s="47"/>
      <c r="O195" s="47"/>
      <c r="P195" s="47"/>
      <c r="Q195" s="47"/>
      <c r="R195" s="47"/>
      <c r="S195" s="47"/>
      <c r="T195" s="85"/>
      <c r="AT195" s="24" t="s">
        <v>160</v>
      </c>
      <c r="AU195" s="24" t="s">
        <v>78</v>
      </c>
    </row>
    <row r="196" s="12" customFormat="1">
      <c r="B196" s="227"/>
      <c r="D196" s="223" t="s">
        <v>145</v>
      </c>
      <c r="E196" s="228" t="s">
        <v>5</v>
      </c>
      <c r="F196" s="229" t="s">
        <v>204</v>
      </c>
      <c r="H196" s="230">
        <v>1562.8499999999999</v>
      </c>
      <c r="I196" s="231"/>
      <c r="L196" s="227"/>
      <c r="M196" s="232"/>
      <c r="N196" s="233"/>
      <c r="O196" s="233"/>
      <c r="P196" s="233"/>
      <c r="Q196" s="233"/>
      <c r="R196" s="233"/>
      <c r="S196" s="233"/>
      <c r="T196" s="234"/>
      <c r="AT196" s="228" t="s">
        <v>145</v>
      </c>
      <c r="AU196" s="228" t="s">
        <v>78</v>
      </c>
      <c r="AV196" s="12" t="s">
        <v>78</v>
      </c>
      <c r="AW196" s="12" t="s">
        <v>33</v>
      </c>
      <c r="AX196" s="12" t="s">
        <v>76</v>
      </c>
      <c r="AY196" s="228" t="s">
        <v>136</v>
      </c>
    </row>
    <row r="197" s="1" customFormat="1" ht="16.5" customHeight="1">
      <c r="B197" s="210"/>
      <c r="C197" s="211" t="s">
        <v>285</v>
      </c>
      <c r="D197" s="211" t="s">
        <v>138</v>
      </c>
      <c r="E197" s="212" t="s">
        <v>286</v>
      </c>
      <c r="F197" s="213" t="s">
        <v>287</v>
      </c>
      <c r="G197" s="214" t="s">
        <v>266</v>
      </c>
      <c r="H197" s="215">
        <v>3125.6999999999998</v>
      </c>
      <c r="I197" s="216"/>
      <c r="J197" s="217">
        <f>ROUND(I197*H197,2)</f>
        <v>0</v>
      </c>
      <c r="K197" s="213" t="s">
        <v>158</v>
      </c>
      <c r="L197" s="46"/>
      <c r="M197" s="218" t="s">
        <v>5</v>
      </c>
      <c r="N197" s="219" t="s">
        <v>40</v>
      </c>
      <c r="O197" s="47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AR197" s="24" t="s">
        <v>142</v>
      </c>
      <c r="AT197" s="24" t="s">
        <v>138</v>
      </c>
      <c r="AU197" s="24" t="s">
        <v>78</v>
      </c>
      <c r="AY197" s="24" t="s">
        <v>136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24" t="s">
        <v>76</v>
      </c>
      <c r="BK197" s="222">
        <f>ROUND(I197*H197,2)</f>
        <v>0</v>
      </c>
      <c r="BL197" s="24" t="s">
        <v>142</v>
      </c>
      <c r="BM197" s="24" t="s">
        <v>288</v>
      </c>
    </row>
    <row r="198" s="1" customFormat="1">
      <c r="B198" s="46"/>
      <c r="D198" s="223" t="s">
        <v>144</v>
      </c>
      <c r="F198" s="224" t="s">
        <v>287</v>
      </c>
      <c r="I198" s="225"/>
      <c r="L198" s="46"/>
      <c r="M198" s="226"/>
      <c r="N198" s="47"/>
      <c r="O198" s="47"/>
      <c r="P198" s="47"/>
      <c r="Q198" s="47"/>
      <c r="R198" s="47"/>
      <c r="S198" s="47"/>
      <c r="T198" s="85"/>
      <c r="AT198" s="24" t="s">
        <v>144</v>
      </c>
      <c r="AU198" s="24" t="s">
        <v>78</v>
      </c>
    </row>
    <row r="199" s="1" customFormat="1">
      <c r="B199" s="46"/>
      <c r="D199" s="223" t="s">
        <v>160</v>
      </c>
      <c r="F199" s="235" t="s">
        <v>289</v>
      </c>
      <c r="I199" s="225"/>
      <c r="L199" s="46"/>
      <c r="M199" s="226"/>
      <c r="N199" s="47"/>
      <c r="O199" s="47"/>
      <c r="P199" s="47"/>
      <c r="Q199" s="47"/>
      <c r="R199" s="47"/>
      <c r="S199" s="47"/>
      <c r="T199" s="85"/>
      <c r="AT199" s="24" t="s">
        <v>160</v>
      </c>
      <c r="AU199" s="24" t="s">
        <v>78</v>
      </c>
    </row>
    <row r="200" s="1" customFormat="1">
      <c r="B200" s="46"/>
      <c r="D200" s="223" t="s">
        <v>168</v>
      </c>
      <c r="F200" s="235" t="s">
        <v>290</v>
      </c>
      <c r="I200" s="225"/>
      <c r="L200" s="46"/>
      <c r="M200" s="226"/>
      <c r="N200" s="47"/>
      <c r="O200" s="47"/>
      <c r="P200" s="47"/>
      <c r="Q200" s="47"/>
      <c r="R200" s="47"/>
      <c r="S200" s="47"/>
      <c r="T200" s="85"/>
      <c r="AT200" s="24" t="s">
        <v>168</v>
      </c>
      <c r="AU200" s="24" t="s">
        <v>78</v>
      </c>
    </row>
    <row r="201" s="12" customFormat="1">
      <c r="B201" s="227"/>
      <c r="D201" s="223" t="s">
        <v>145</v>
      </c>
      <c r="E201" s="228" t="s">
        <v>5</v>
      </c>
      <c r="F201" s="229" t="s">
        <v>291</v>
      </c>
      <c r="H201" s="230">
        <v>3125.6999999999998</v>
      </c>
      <c r="I201" s="231"/>
      <c r="L201" s="227"/>
      <c r="M201" s="232"/>
      <c r="N201" s="233"/>
      <c r="O201" s="233"/>
      <c r="P201" s="233"/>
      <c r="Q201" s="233"/>
      <c r="R201" s="233"/>
      <c r="S201" s="233"/>
      <c r="T201" s="234"/>
      <c r="AT201" s="228" t="s">
        <v>145</v>
      </c>
      <c r="AU201" s="228" t="s">
        <v>78</v>
      </c>
      <c r="AV201" s="12" t="s">
        <v>78</v>
      </c>
      <c r="AW201" s="12" t="s">
        <v>33</v>
      </c>
      <c r="AX201" s="12" t="s">
        <v>76</v>
      </c>
      <c r="AY201" s="228" t="s">
        <v>136</v>
      </c>
    </row>
    <row r="202" s="11" customFormat="1" ht="29.88" customHeight="1">
      <c r="B202" s="197"/>
      <c r="D202" s="198" t="s">
        <v>68</v>
      </c>
      <c r="E202" s="208" t="s">
        <v>175</v>
      </c>
      <c r="F202" s="208" t="s">
        <v>292</v>
      </c>
      <c r="I202" s="200"/>
      <c r="J202" s="209">
        <f>BK202</f>
        <v>0</v>
      </c>
      <c r="L202" s="197"/>
      <c r="M202" s="202"/>
      <c r="N202" s="203"/>
      <c r="O202" s="203"/>
      <c r="P202" s="204">
        <f>SUM(P203:P263)</f>
        <v>0</v>
      </c>
      <c r="Q202" s="203"/>
      <c r="R202" s="204">
        <f>SUM(R203:R263)</f>
        <v>0</v>
      </c>
      <c r="S202" s="203"/>
      <c r="T202" s="205">
        <f>SUM(T203:T263)</f>
        <v>0</v>
      </c>
      <c r="AR202" s="198" t="s">
        <v>76</v>
      </c>
      <c r="AT202" s="206" t="s">
        <v>68</v>
      </c>
      <c r="AU202" s="206" t="s">
        <v>76</v>
      </c>
      <c r="AY202" s="198" t="s">
        <v>136</v>
      </c>
      <c r="BK202" s="207">
        <f>SUM(BK203:BK263)</f>
        <v>0</v>
      </c>
    </row>
    <row r="203" s="1" customFormat="1" ht="16.5" customHeight="1">
      <c r="B203" s="210"/>
      <c r="C203" s="211" t="s">
        <v>293</v>
      </c>
      <c r="D203" s="211" t="s">
        <v>138</v>
      </c>
      <c r="E203" s="212" t="s">
        <v>294</v>
      </c>
      <c r="F203" s="213" t="s">
        <v>295</v>
      </c>
      <c r="G203" s="214" t="s">
        <v>165</v>
      </c>
      <c r="H203" s="215">
        <v>723.10000000000002</v>
      </c>
      <c r="I203" s="216"/>
      <c r="J203" s="217">
        <f>ROUND(I203*H203,2)</f>
        <v>0</v>
      </c>
      <c r="K203" s="213" t="s">
        <v>158</v>
      </c>
      <c r="L203" s="46"/>
      <c r="M203" s="218" t="s">
        <v>5</v>
      </c>
      <c r="N203" s="219" t="s">
        <v>40</v>
      </c>
      <c r="O203" s="47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AR203" s="24" t="s">
        <v>142</v>
      </c>
      <c r="AT203" s="24" t="s">
        <v>138</v>
      </c>
      <c r="AU203" s="24" t="s">
        <v>78</v>
      </c>
      <c r="AY203" s="24" t="s">
        <v>136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24" t="s">
        <v>76</v>
      </c>
      <c r="BK203" s="222">
        <f>ROUND(I203*H203,2)</f>
        <v>0</v>
      </c>
      <c r="BL203" s="24" t="s">
        <v>142</v>
      </c>
      <c r="BM203" s="24" t="s">
        <v>296</v>
      </c>
    </row>
    <row r="204" s="1" customFormat="1">
      <c r="B204" s="46"/>
      <c r="D204" s="223" t="s">
        <v>144</v>
      </c>
      <c r="F204" s="224" t="s">
        <v>295</v>
      </c>
      <c r="I204" s="225"/>
      <c r="L204" s="46"/>
      <c r="M204" s="226"/>
      <c r="N204" s="47"/>
      <c r="O204" s="47"/>
      <c r="P204" s="47"/>
      <c r="Q204" s="47"/>
      <c r="R204" s="47"/>
      <c r="S204" s="47"/>
      <c r="T204" s="85"/>
      <c r="AT204" s="24" t="s">
        <v>144</v>
      </c>
      <c r="AU204" s="24" t="s">
        <v>78</v>
      </c>
    </row>
    <row r="205" s="1" customFormat="1">
      <c r="B205" s="46"/>
      <c r="D205" s="223" t="s">
        <v>160</v>
      </c>
      <c r="F205" s="235" t="s">
        <v>297</v>
      </c>
      <c r="I205" s="225"/>
      <c r="L205" s="46"/>
      <c r="M205" s="226"/>
      <c r="N205" s="47"/>
      <c r="O205" s="47"/>
      <c r="P205" s="47"/>
      <c r="Q205" s="47"/>
      <c r="R205" s="47"/>
      <c r="S205" s="47"/>
      <c r="T205" s="85"/>
      <c r="AT205" s="24" t="s">
        <v>160</v>
      </c>
      <c r="AU205" s="24" t="s">
        <v>78</v>
      </c>
    </row>
    <row r="206" s="12" customFormat="1">
      <c r="B206" s="227"/>
      <c r="D206" s="223" t="s">
        <v>145</v>
      </c>
      <c r="E206" s="228" t="s">
        <v>5</v>
      </c>
      <c r="F206" s="229" t="s">
        <v>298</v>
      </c>
      <c r="H206" s="230">
        <v>697.5</v>
      </c>
      <c r="I206" s="231"/>
      <c r="L206" s="227"/>
      <c r="M206" s="232"/>
      <c r="N206" s="233"/>
      <c r="O206" s="233"/>
      <c r="P206" s="233"/>
      <c r="Q206" s="233"/>
      <c r="R206" s="233"/>
      <c r="S206" s="233"/>
      <c r="T206" s="234"/>
      <c r="AT206" s="228" t="s">
        <v>145</v>
      </c>
      <c r="AU206" s="228" t="s">
        <v>78</v>
      </c>
      <c r="AV206" s="12" t="s">
        <v>78</v>
      </c>
      <c r="AW206" s="12" t="s">
        <v>33</v>
      </c>
      <c r="AX206" s="12" t="s">
        <v>69</v>
      </c>
      <c r="AY206" s="228" t="s">
        <v>136</v>
      </c>
    </row>
    <row r="207" s="12" customFormat="1">
      <c r="B207" s="227"/>
      <c r="D207" s="223" t="s">
        <v>145</v>
      </c>
      <c r="E207" s="228" t="s">
        <v>5</v>
      </c>
      <c r="F207" s="229" t="s">
        <v>299</v>
      </c>
      <c r="H207" s="230">
        <v>25.600000000000001</v>
      </c>
      <c r="I207" s="231"/>
      <c r="L207" s="227"/>
      <c r="M207" s="232"/>
      <c r="N207" s="233"/>
      <c r="O207" s="233"/>
      <c r="P207" s="233"/>
      <c r="Q207" s="233"/>
      <c r="R207" s="233"/>
      <c r="S207" s="233"/>
      <c r="T207" s="234"/>
      <c r="AT207" s="228" t="s">
        <v>145</v>
      </c>
      <c r="AU207" s="228" t="s">
        <v>78</v>
      </c>
      <c r="AV207" s="12" t="s">
        <v>78</v>
      </c>
      <c r="AW207" s="12" t="s">
        <v>33</v>
      </c>
      <c r="AX207" s="12" t="s">
        <v>69</v>
      </c>
      <c r="AY207" s="228" t="s">
        <v>136</v>
      </c>
    </row>
    <row r="208" s="1" customFormat="1" ht="16.5" customHeight="1">
      <c r="B208" s="210"/>
      <c r="C208" s="211" t="s">
        <v>10</v>
      </c>
      <c r="D208" s="211" t="s">
        <v>138</v>
      </c>
      <c r="E208" s="212" t="s">
        <v>300</v>
      </c>
      <c r="F208" s="213" t="s">
        <v>301</v>
      </c>
      <c r="G208" s="214" t="s">
        <v>165</v>
      </c>
      <c r="H208" s="215">
        <v>1195.9400000000001</v>
      </c>
      <c r="I208" s="216"/>
      <c r="J208" s="217">
        <f>ROUND(I208*H208,2)</f>
        <v>0</v>
      </c>
      <c r="K208" s="213" t="s">
        <v>158</v>
      </c>
      <c r="L208" s="46"/>
      <c r="M208" s="218" t="s">
        <v>5</v>
      </c>
      <c r="N208" s="219" t="s">
        <v>40</v>
      </c>
      <c r="O208" s="47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AR208" s="24" t="s">
        <v>142</v>
      </c>
      <c r="AT208" s="24" t="s">
        <v>138</v>
      </c>
      <c r="AU208" s="24" t="s">
        <v>78</v>
      </c>
      <c r="AY208" s="24" t="s">
        <v>136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24" t="s">
        <v>76</v>
      </c>
      <c r="BK208" s="222">
        <f>ROUND(I208*H208,2)</f>
        <v>0</v>
      </c>
      <c r="BL208" s="24" t="s">
        <v>142</v>
      </c>
      <c r="BM208" s="24" t="s">
        <v>302</v>
      </c>
    </row>
    <row r="209" s="1" customFormat="1">
      <c r="B209" s="46"/>
      <c r="D209" s="223" t="s">
        <v>144</v>
      </c>
      <c r="F209" s="224" t="s">
        <v>301</v>
      </c>
      <c r="I209" s="225"/>
      <c r="L209" s="46"/>
      <c r="M209" s="226"/>
      <c r="N209" s="47"/>
      <c r="O209" s="47"/>
      <c r="P209" s="47"/>
      <c r="Q209" s="47"/>
      <c r="R209" s="47"/>
      <c r="S209" s="47"/>
      <c r="T209" s="85"/>
      <c r="AT209" s="24" t="s">
        <v>144</v>
      </c>
      <c r="AU209" s="24" t="s">
        <v>78</v>
      </c>
    </row>
    <row r="210" s="1" customFormat="1">
      <c r="B210" s="46"/>
      <c r="D210" s="223" t="s">
        <v>160</v>
      </c>
      <c r="F210" s="235" t="s">
        <v>303</v>
      </c>
      <c r="I210" s="225"/>
      <c r="L210" s="46"/>
      <c r="M210" s="226"/>
      <c r="N210" s="47"/>
      <c r="O210" s="47"/>
      <c r="P210" s="47"/>
      <c r="Q210" s="47"/>
      <c r="R210" s="47"/>
      <c r="S210" s="47"/>
      <c r="T210" s="85"/>
      <c r="AT210" s="24" t="s">
        <v>160</v>
      </c>
      <c r="AU210" s="24" t="s">
        <v>78</v>
      </c>
    </row>
    <row r="211" s="12" customFormat="1">
      <c r="B211" s="227"/>
      <c r="D211" s="223" t="s">
        <v>145</v>
      </c>
      <c r="E211" s="228" t="s">
        <v>5</v>
      </c>
      <c r="F211" s="229" t="s">
        <v>304</v>
      </c>
      <c r="H211" s="230">
        <v>1162.5</v>
      </c>
      <c r="I211" s="231"/>
      <c r="L211" s="227"/>
      <c r="M211" s="232"/>
      <c r="N211" s="233"/>
      <c r="O211" s="233"/>
      <c r="P211" s="233"/>
      <c r="Q211" s="233"/>
      <c r="R211" s="233"/>
      <c r="S211" s="233"/>
      <c r="T211" s="234"/>
      <c r="AT211" s="228" t="s">
        <v>145</v>
      </c>
      <c r="AU211" s="228" t="s">
        <v>78</v>
      </c>
      <c r="AV211" s="12" t="s">
        <v>78</v>
      </c>
      <c r="AW211" s="12" t="s">
        <v>33</v>
      </c>
      <c r="AX211" s="12" t="s">
        <v>69</v>
      </c>
      <c r="AY211" s="228" t="s">
        <v>136</v>
      </c>
    </row>
    <row r="212" s="12" customFormat="1">
      <c r="B212" s="227"/>
      <c r="D212" s="223" t="s">
        <v>145</v>
      </c>
      <c r="E212" s="228" t="s">
        <v>5</v>
      </c>
      <c r="F212" s="229" t="s">
        <v>305</v>
      </c>
      <c r="H212" s="230">
        <v>33.439999999999998</v>
      </c>
      <c r="I212" s="231"/>
      <c r="L212" s="227"/>
      <c r="M212" s="232"/>
      <c r="N212" s="233"/>
      <c r="O212" s="233"/>
      <c r="P212" s="233"/>
      <c r="Q212" s="233"/>
      <c r="R212" s="233"/>
      <c r="S212" s="233"/>
      <c r="T212" s="234"/>
      <c r="AT212" s="228" t="s">
        <v>145</v>
      </c>
      <c r="AU212" s="228" t="s">
        <v>78</v>
      </c>
      <c r="AV212" s="12" t="s">
        <v>78</v>
      </c>
      <c r="AW212" s="12" t="s">
        <v>33</v>
      </c>
      <c r="AX212" s="12" t="s">
        <v>69</v>
      </c>
      <c r="AY212" s="228" t="s">
        <v>136</v>
      </c>
    </row>
    <row r="213" s="1" customFormat="1" ht="16.5" customHeight="1">
      <c r="B213" s="210"/>
      <c r="C213" s="211" t="s">
        <v>306</v>
      </c>
      <c r="D213" s="211" t="s">
        <v>138</v>
      </c>
      <c r="E213" s="212" t="s">
        <v>307</v>
      </c>
      <c r="F213" s="213" t="s">
        <v>308</v>
      </c>
      <c r="G213" s="214" t="s">
        <v>266</v>
      </c>
      <c r="H213" s="215">
        <v>131</v>
      </c>
      <c r="I213" s="216"/>
      <c r="J213" s="217">
        <f>ROUND(I213*H213,2)</f>
        <v>0</v>
      </c>
      <c r="K213" s="213" t="s">
        <v>158</v>
      </c>
      <c r="L213" s="46"/>
      <c r="M213" s="218" t="s">
        <v>5</v>
      </c>
      <c r="N213" s="219" t="s">
        <v>40</v>
      </c>
      <c r="O213" s="47"/>
      <c r="P213" s="220">
        <f>O213*H213</f>
        <v>0</v>
      </c>
      <c r="Q213" s="220">
        <v>0</v>
      </c>
      <c r="R213" s="220">
        <f>Q213*H213</f>
        <v>0</v>
      </c>
      <c r="S213" s="220">
        <v>0</v>
      </c>
      <c r="T213" s="221">
        <f>S213*H213</f>
        <v>0</v>
      </c>
      <c r="AR213" s="24" t="s">
        <v>142</v>
      </c>
      <c r="AT213" s="24" t="s">
        <v>138</v>
      </c>
      <c r="AU213" s="24" t="s">
        <v>78</v>
      </c>
      <c r="AY213" s="24" t="s">
        <v>136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24" t="s">
        <v>76</v>
      </c>
      <c r="BK213" s="222">
        <f>ROUND(I213*H213,2)</f>
        <v>0</v>
      </c>
      <c r="BL213" s="24" t="s">
        <v>142</v>
      </c>
      <c r="BM213" s="24" t="s">
        <v>309</v>
      </c>
    </row>
    <row r="214" s="1" customFormat="1">
      <c r="B214" s="46"/>
      <c r="D214" s="223" t="s">
        <v>144</v>
      </c>
      <c r="F214" s="224" t="s">
        <v>308</v>
      </c>
      <c r="I214" s="225"/>
      <c r="L214" s="46"/>
      <c r="M214" s="226"/>
      <c r="N214" s="47"/>
      <c r="O214" s="47"/>
      <c r="P214" s="47"/>
      <c r="Q214" s="47"/>
      <c r="R214" s="47"/>
      <c r="S214" s="47"/>
      <c r="T214" s="85"/>
      <c r="AT214" s="24" t="s">
        <v>144</v>
      </c>
      <c r="AU214" s="24" t="s">
        <v>78</v>
      </c>
    </row>
    <row r="215" s="1" customFormat="1">
      <c r="B215" s="46"/>
      <c r="D215" s="223" t="s">
        <v>160</v>
      </c>
      <c r="F215" s="235" t="s">
        <v>310</v>
      </c>
      <c r="I215" s="225"/>
      <c r="L215" s="46"/>
      <c r="M215" s="226"/>
      <c r="N215" s="47"/>
      <c r="O215" s="47"/>
      <c r="P215" s="47"/>
      <c r="Q215" s="47"/>
      <c r="R215" s="47"/>
      <c r="S215" s="47"/>
      <c r="T215" s="85"/>
      <c r="AT215" s="24" t="s">
        <v>160</v>
      </c>
      <c r="AU215" s="24" t="s">
        <v>78</v>
      </c>
    </row>
    <row r="216" s="12" customFormat="1">
      <c r="B216" s="227"/>
      <c r="D216" s="223" t="s">
        <v>145</v>
      </c>
      <c r="E216" s="228" t="s">
        <v>5</v>
      </c>
      <c r="F216" s="229" t="s">
        <v>311</v>
      </c>
      <c r="H216" s="230">
        <v>131</v>
      </c>
      <c r="I216" s="231"/>
      <c r="L216" s="227"/>
      <c r="M216" s="232"/>
      <c r="N216" s="233"/>
      <c r="O216" s="233"/>
      <c r="P216" s="233"/>
      <c r="Q216" s="233"/>
      <c r="R216" s="233"/>
      <c r="S216" s="233"/>
      <c r="T216" s="234"/>
      <c r="AT216" s="228" t="s">
        <v>145</v>
      </c>
      <c r="AU216" s="228" t="s">
        <v>78</v>
      </c>
      <c r="AV216" s="12" t="s">
        <v>78</v>
      </c>
      <c r="AW216" s="12" t="s">
        <v>33</v>
      </c>
      <c r="AX216" s="12" t="s">
        <v>76</v>
      </c>
      <c r="AY216" s="228" t="s">
        <v>136</v>
      </c>
    </row>
    <row r="217" s="1" customFormat="1" ht="16.5" customHeight="1">
      <c r="B217" s="210"/>
      <c r="C217" s="211" t="s">
        <v>312</v>
      </c>
      <c r="D217" s="211" t="s">
        <v>138</v>
      </c>
      <c r="E217" s="212" t="s">
        <v>313</v>
      </c>
      <c r="F217" s="213" t="s">
        <v>314</v>
      </c>
      <c r="G217" s="214" t="s">
        <v>266</v>
      </c>
      <c r="H217" s="215">
        <v>785</v>
      </c>
      <c r="I217" s="216"/>
      <c r="J217" s="217">
        <f>ROUND(I217*H217,2)</f>
        <v>0</v>
      </c>
      <c r="K217" s="213" t="s">
        <v>158</v>
      </c>
      <c r="L217" s="46"/>
      <c r="M217" s="218" t="s">
        <v>5</v>
      </c>
      <c r="N217" s="219" t="s">
        <v>40</v>
      </c>
      <c r="O217" s="47"/>
      <c r="P217" s="220">
        <f>O217*H217</f>
        <v>0</v>
      </c>
      <c r="Q217" s="220">
        <v>0</v>
      </c>
      <c r="R217" s="220">
        <f>Q217*H217</f>
        <v>0</v>
      </c>
      <c r="S217" s="220">
        <v>0</v>
      </c>
      <c r="T217" s="221">
        <f>S217*H217</f>
        <v>0</v>
      </c>
      <c r="AR217" s="24" t="s">
        <v>142</v>
      </c>
      <c r="AT217" s="24" t="s">
        <v>138</v>
      </c>
      <c r="AU217" s="24" t="s">
        <v>78</v>
      </c>
      <c r="AY217" s="24" t="s">
        <v>136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24" t="s">
        <v>76</v>
      </c>
      <c r="BK217" s="222">
        <f>ROUND(I217*H217,2)</f>
        <v>0</v>
      </c>
      <c r="BL217" s="24" t="s">
        <v>142</v>
      </c>
      <c r="BM217" s="24" t="s">
        <v>315</v>
      </c>
    </row>
    <row r="218" s="1" customFormat="1">
      <c r="B218" s="46"/>
      <c r="D218" s="223" t="s">
        <v>144</v>
      </c>
      <c r="F218" s="224" t="s">
        <v>314</v>
      </c>
      <c r="I218" s="225"/>
      <c r="L218" s="46"/>
      <c r="M218" s="226"/>
      <c r="N218" s="47"/>
      <c r="O218" s="47"/>
      <c r="P218" s="47"/>
      <c r="Q218" s="47"/>
      <c r="R218" s="47"/>
      <c r="S218" s="47"/>
      <c r="T218" s="85"/>
      <c r="AT218" s="24" t="s">
        <v>144</v>
      </c>
      <c r="AU218" s="24" t="s">
        <v>78</v>
      </c>
    </row>
    <row r="219" s="1" customFormat="1">
      <c r="B219" s="46"/>
      <c r="D219" s="223" t="s">
        <v>160</v>
      </c>
      <c r="F219" s="235" t="s">
        <v>310</v>
      </c>
      <c r="I219" s="225"/>
      <c r="L219" s="46"/>
      <c r="M219" s="226"/>
      <c r="N219" s="47"/>
      <c r="O219" s="47"/>
      <c r="P219" s="47"/>
      <c r="Q219" s="47"/>
      <c r="R219" s="47"/>
      <c r="S219" s="47"/>
      <c r="T219" s="85"/>
      <c r="AT219" s="24" t="s">
        <v>160</v>
      </c>
      <c r="AU219" s="24" t="s">
        <v>78</v>
      </c>
    </row>
    <row r="220" s="12" customFormat="1">
      <c r="B220" s="227"/>
      <c r="D220" s="223" t="s">
        <v>145</v>
      </c>
      <c r="E220" s="228" t="s">
        <v>5</v>
      </c>
      <c r="F220" s="229" t="s">
        <v>316</v>
      </c>
      <c r="H220" s="230">
        <v>785</v>
      </c>
      <c r="I220" s="231"/>
      <c r="L220" s="227"/>
      <c r="M220" s="232"/>
      <c r="N220" s="233"/>
      <c r="O220" s="233"/>
      <c r="P220" s="233"/>
      <c r="Q220" s="233"/>
      <c r="R220" s="233"/>
      <c r="S220" s="233"/>
      <c r="T220" s="234"/>
      <c r="AT220" s="228" t="s">
        <v>145</v>
      </c>
      <c r="AU220" s="228" t="s">
        <v>78</v>
      </c>
      <c r="AV220" s="12" t="s">
        <v>78</v>
      </c>
      <c r="AW220" s="12" t="s">
        <v>33</v>
      </c>
      <c r="AX220" s="12" t="s">
        <v>69</v>
      </c>
      <c r="AY220" s="228" t="s">
        <v>136</v>
      </c>
    </row>
    <row r="221" s="1" customFormat="1" ht="16.5" customHeight="1">
      <c r="B221" s="210"/>
      <c r="C221" s="211" t="s">
        <v>317</v>
      </c>
      <c r="D221" s="211" t="s">
        <v>138</v>
      </c>
      <c r="E221" s="212" t="s">
        <v>318</v>
      </c>
      <c r="F221" s="213" t="s">
        <v>319</v>
      </c>
      <c r="G221" s="214" t="s">
        <v>266</v>
      </c>
      <c r="H221" s="215">
        <v>4650</v>
      </c>
      <c r="I221" s="216"/>
      <c r="J221" s="217">
        <f>ROUND(I221*H221,2)</f>
        <v>0</v>
      </c>
      <c r="K221" s="213" t="s">
        <v>158</v>
      </c>
      <c r="L221" s="46"/>
      <c r="M221" s="218" t="s">
        <v>5</v>
      </c>
      <c r="N221" s="219" t="s">
        <v>40</v>
      </c>
      <c r="O221" s="47"/>
      <c r="P221" s="220">
        <f>O221*H221</f>
        <v>0</v>
      </c>
      <c r="Q221" s="220">
        <v>0</v>
      </c>
      <c r="R221" s="220">
        <f>Q221*H221</f>
        <v>0</v>
      </c>
      <c r="S221" s="220">
        <v>0</v>
      </c>
      <c r="T221" s="221">
        <f>S221*H221</f>
        <v>0</v>
      </c>
      <c r="AR221" s="24" t="s">
        <v>142</v>
      </c>
      <c r="AT221" s="24" t="s">
        <v>138</v>
      </c>
      <c r="AU221" s="24" t="s">
        <v>78</v>
      </c>
      <c r="AY221" s="24" t="s">
        <v>136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24" t="s">
        <v>76</v>
      </c>
      <c r="BK221" s="222">
        <f>ROUND(I221*H221,2)</f>
        <v>0</v>
      </c>
      <c r="BL221" s="24" t="s">
        <v>142</v>
      </c>
      <c r="BM221" s="24" t="s">
        <v>320</v>
      </c>
    </row>
    <row r="222" s="1" customFormat="1">
      <c r="B222" s="46"/>
      <c r="D222" s="223" t="s">
        <v>144</v>
      </c>
      <c r="F222" s="224" t="s">
        <v>319</v>
      </c>
      <c r="I222" s="225"/>
      <c r="L222" s="46"/>
      <c r="M222" s="226"/>
      <c r="N222" s="47"/>
      <c r="O222" s="47"/>
      <c r="P222" s="47"/>
      <c r="Q222" s="47"/>
      <c r="R222" s="47"/>
      <c r="S222" s="47"/>
      <c r="T222" s="85"/>
      <c r="AT222" s="24" t="s">
        <v>144</v>
      </c>
      <c r="AU222" s="24" t="s">
        <v>78</v>
      </c>
    </row>
    <row r="223" s="1" customFormat="1">
      <c r="B223" s="46"/>
      <c r="D223" s="223" t="s">
        <v>160</v>
      </c>
      <c r="F223" s="235" t="s">
        <v>321</v>
      </c>
      <c r="I223" s="225"/>
      <c r="L223" s="46"/>
      <c r="M223" s="226"/>
      <c r="N223" s="47"/>
      <c r="O223" s="47"/>
      <c r="P223" s="47"/>
      <c r="Q223" s="47"/>
      <c r="R223" s="47"/>
      <c r="S223" s="47"/>
      <c r="T223" s="85"/>
      <c r="AT223" s="24" t="s">
        <v>160</v>
      </c>
      <c r="AU223" s="24" t="s">
        <v>78</v>
      </c>
    </row>
    <row r="224" s="12" customFormat="1">
      <c r="B224" s="227"/>
      <c r="D224" s="223" t="s">
        <v>145</v>
      </c>
      <c r="E224" s="228" t="s">
        <v>5</v>
      </c>
      <c r="F224" s="229" t="s">
        <v>322</v>
      </c>
      <c r="H224" s="230">
        <v>4650</v>
      </c>
      <c r="I224" s="231"/>
      <c r="L224" s="227"/>
      <c r="M224" s="232"/>
      <c r="N224" s="233"/>
      <c r="O224" s="233"/>
      <c r="P224" s="233"/>
      <c r="Q224" s="233"/>
      <c r="R224" s="233"/>
      <c r="S224" s="233"/>
      <c r="T224" s="234"/>
      <c r="AT224" s="228" t="s">
        <v>145</v>
      </c>
      <c r="AU224" s="228" t="s">
        <v>78</v>
      </c>
      <c r="AV224" s="12" t="s">
        <v>78</v>
      </c>
      <c r="AW224" s="12" t="s">
        <v>33</v>
      </c>
      <c r="AX224" s="12" t="s">
        <v>69</v>
      </c>
      <c r="AY224" s="228" t="s">
        <v>136</v>
      </c>
    </row>
    <row r="225" s="1" customFormat="1" ht="16.5" customHeight="1">
      <c r="B225" s="210"/>
      <c r="C225" s="211" t="s">
        <v>323</v>
      </c>
      <c r="D225" s="211" t="s">
        <v>138</v>
      </c>
      <c r="E225" s="212" t="s">
        <v>324</v>
      </c>
      <c r="F225" s="213" t="s">
        <v>325</v>
      </c>
      <c r="G225" s="214" t="s">
        <v>266</v>
      </c>
      <c r="H225" s="215">
        <v>9300</v>
      </c>
      <c r="I225" s="216"/>
      <c r="J225" s="217">
        <f>ROUND(I225*H225,2)</f>
        <v>0</v>
      </c>
      <c r="K225" s="213" t="s">
        <v>158</v>
      </c>
      <c r="L225" s="46"/>
      <c r="M225" s="218" t="s">
        <v>5</v>
      </c>
      <c r="N225" s="219" t="s">
        <v>40</v>
      </c>
      <c r="O225" s="47"/>
      <c r="P225" s="220">
        <f>O225*H225</f>
        <v>0</v>
      </c>
      <c r="Q225" s="220">
        <v>0</v>
      </c>
      <c r="R225" s="220">
        <f>Q225*H225</f>
        <v>0</v>
      </c>
      <c r="S225" s="220">
        <v>0</v>
      </c>
      <c r="T225" s="221">
        <f>S225*H225</f>
        <v>0</v>
      </c>
      <c r="AR225" s="24" t="s">
        <v>142</v>
      </c>
      <c r="AT225" s="24" t="s">
        <v>138</v>
      </c>
      <c r="AU225" s="24" t="s">
        <v>78</v>
      </c>
      <c r="AY225" s="24" t="s">
        <v>136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24" t="s">
        <v>76</v>
      </c>
      <c r="BK225" s="222">
        <f>ROUND(I225*H225,2)</f>
        <v>0</v>
      </c>
      <c r="BL225" s="24" t="s">
        <v>142</v>
      </c>
      <c r="BM225" s="24" t="s">
        <v>326</v>
      </c>
    </row>
    <row r="226" s="1" customFormat="1">
      <c r="B226" s="46"/>
      <c r="D226" s="223" t="s">
        <v>144</v>
      </c>
      <c r="F226" s="224" t="s">
        <v>325</v>
      </c>
      <c r="I226" s="225"/>
      <c r="L226" s="46"/>
      <c r="M226" s="226"/>
      <c r="N226" s="47"/>
      <c r="O226" s="47"/>
      <c r="P226" s="47"/>
      <c r="Q226" s="47"/>
      <c r="R226" s="47"/>
      <c r="S226" s="47"/>
      <c r="T226" s="85"/>
      <c r="AT226" s="24" t="s">
        <v>144</v>
      </c>
      <c r="AU226" s="24" t="s">
        <v>78</v>
      </c>
    </row>
    <row r="227" s="1" customFormat="1">
      <c r="B227" s="46"/>
      <c r="D227" s="223" t="s">
        <v>160</v>
      </c>
      <c r="F227" s="235" t="s">
        <v>321</v>
      </c>
      <c r="I227" s="225"/>
      <c r="L227" s="46"/>
      <c r="M227" s="226"/>
      <c r="N227" s="47"/>
      <c r="O227" s="47"/>
      <c r="P227" s="47"/>
      <c r="Q227" s="47"/>
      <c r="R227" s="47"/>
      <c r="S227" s="47"/>
      <c r="T227" s="85"/>
      <c r="AT227" s="24" t="s">
        <v>160</v>
      </c>
      <c r="AU227" s="24" t="s">
        <v>78</v>
      </c>
    </row>
    <row r="228" s="12" customFormat="1">
      <c r="B228" s="227"/>
      <c r="D228" s="223" t="s">
        <v>145</v>
      </c>
      <c r="E228" s="228" t="s">
        <v>5</v>
      </c>
      <c r="F228" s="229" t="s">
        <v>327</v>
      </c>
      <c r="H228" s="230">
        <v>4650</v>
      </c>
      <c r="I228" s="231"/>
      <c r="L228" s="227"/>
      <c r="M228" s="232"/>
      <c r="N228" s="233"/>
      <c r="O228" s="233"/>
      <c r="P228" s="233"/>
      <c r="Q228" s="233"/>
      <c r="R228" s="233"/>
      <c r="S228" s="233"/>
      <c r="T228" s="234"/>
      <c r="AT228" s="228" t="s">
        <v>145</v>
      </c>
      <c r="AU228" s="228" t="s">
        <v>78</v>
      </c>
      <c r="AV228" s="12" t="s">
        <v>78</v>
      </c>
      <c r="AW228" s="12" t="s">
        <v>33</v>
      </c>
      <c r="AX228" s="12" t="s">
        <v>69</v>
      </c>
      <c r="AY228" s="228" t="s">
        <v>136</v>
      </c>
    </row>
    <row r="229" s="12" customFormat="1">
      <c r="B229" s="227"/>
      <c r="D229" s="223" t="s">
        <v>145</v>
      </c>
      <c r="E229" s="228" t="s">
        <v>5</v>
      </c>
      <c r="F229" s="229" t="s">
        <v>328</v>
      </c>
      <c r="H229" s="230">
        <v>4650</v>
      </c>
      <c r="I229" s="231"/>
      <c r="L229" s="227"/>
      <c r="M229" s="232"/>
      <c r="N229" s="233"/>
      <c r="O229" s="233"/>
      <c r="P229" s="233"/>
      <c r="Q229" s="233"/>
      <c r="R229" s="233"/>
      <c r="S229" s="233"/>
      <c r="T229" s="234"/>
      <c r="AT229" s="228" t="s">
        <v>145</v>
      </c>
      <c r="AU229" s="228" t="s">
        <v>78</v>
      </c>
      <c r="AV229" s="12" t="s">
        <v>78</v>
      </c>
      <c r="AW229" s="12" t="s">
        <v>33</v>
      </c>
      <c r="AX229" s="12" t="s">
        <v>69</v>
      </c>
      <c r="AY229" s="228" t="s">
        <v>136</v>
      </c>
    </row>
    <row r="230" s="1" customFormat="1" ht="16.5" customHeight="1">
      <c r="B230" s="210"/>
      <c r="C230" s="211" t="s">
        <v>329</v>
      </c>
      <c r="D230" s="211" t="s">
        <v>138</v>
      </c>
      <c r="E230" s="212" t="s">
        <v>330</v>
      </c>
      <c r="F230" s="213" t="s">
        <v>331</v>
      </c>
      <c r="G230" s="214" t="s">
        <v>266</v>
      </c>
      <c r="H230" s="215">
        <v>2700</v>
      </c>
      <c r="I230" s="216"/>
      <c r="J230" s="217">
        <f>ROUND(I230*H230,2)</f>
        <v>0</v>
      </c>
      <c r="K230" s="213" t="s">
        <v>158</v>
      </c>
      <c r="L230" s="46"/>
      <c r="M230" s="218" t="s">
        <v>5</v>
      </c>
      <c r="N230" s="219" t="s">
        <v>40</v>
      </c>
      <c r="O230" s="47"/>
      <c r="P230" s="220">
        <f>O230*H230</f>
        <v>0</v>
      </c>
      <c r="Q230" s="220">
        <v>0</v>
      </c>
      <c r="R230" s="220">
        <f>Q230*H230</f>
        <v>0</v>
      </c>
      <c r="S230" s="220">
        <v>0</v>
      </c>
      <c r="T230" s="221">
        <f>S230*H230</f>
        <v>0</v>
      </c>
      <c r="AR230" s="24" t="s">
        <v>142</v>
      </c>
      <c r="AT230" s="24" t="s">
        <v>138</v>
      </c>
      <c r="AU230" s="24" t="s">
        <v>78</v>
      </c>
      <c r="AY230" s="24" t="s">
        <v>136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24" t="s">
        <v>76</v>
      </c>
      <c r="BK230" s="222">
        <f>ROUND(I230*H230,2)</f>
        <v>0</v>
      </c>
      <c r="BL230" s="24" t="s">
        <v>142</v>
      </c>
      <c r="BM230" s="24" t="s">
        <v>332</v>
      </c>
    </row>
    <row r="231" s="1" customFormat="1">
      <c r="B231" s="46"/>
      <c r="D231" s="223" t="s">
        <v>144</v>
      </c>
      <c r="F231" s="224" t="s">
        <v>331</v>
      </c>
      <c r="I231" s="225"/>
      <c r="L231" s="46"/>
      <c r="M231" s="226"/>
      <c r="N231" s="47"/>
      <c r="O231" s="47"/>
      <c r="P231" s="47"/>
      <c r="Q231" s="47"/>
      <c r="R231" s="47"/>
      <c r="S231" s="47"/>
      <c r="T231" s="85"/>
      <c r="AT231" s="24" t="s">
        <v>144</v>
      </c>
      <c r="AU231" s="24" t="s">
        <v>78</v>
      </c>
    </row>
    <row r="232" s="1" customFormat="1">
      <c r="B232" s="46"/>
      <c r="D232" s="223" t="s">
        <v>160</v>
      </c>
      <c r="F232" s="235" t="s">
        <v>321</v>
      </c>
      <c r="I232" s="225"/>
      <c r="L232" s="46"/>
      <c r="M232" s="226"/>
      <c r="N232" s="47"/>
      <c r="O232" s="47"/>
      <c r="P232" s="47"/>
      <c r="Q232" s="47"/>
      <c r="R232" s="47"/>
      <c r="S232" s="47"/>
      <c r="T232" s="85"/>
      <c r="AT232" s="24" t="s">
        <v>160</v>
      </c>
      <c r="AU232" s="24" t="s">
        <v>78</v>
      </c>
    </row>
    <row r="233" s="12" customFormat="1">
      <c r="B233" s="227"/>
      <c r="D233" s="223" t="s">
        <v>145</v>
      </c>
      <c r="E233" s="228" t="s">
        <v>5</v>
      </c>
      <c r="F233" s="229" t="s">
        <v>333</v>
      </c>
      <c r="H233" s="230">
        <v>2700</v>
      </c>
      <c r="I233" s="231"/>
      <c r="L233" s="227"/>
      <c r="M233" s="232"/>
      <c r="N233" s="233"/>
      <c r="O233" s="233"/>
      <c r="P233" s="233"/>
      <c r="Q233" s="233"/>
      <c r="R233" s="233"/>
      <c r="S233" s="233"/>
      <c r="T233" s="234"/>
      <c r="AT233" s="228" t="s">
        <v>145</v>
      </c>
      <c r="AU233" s="228" t="s">
        <v>78</v>
      </c>
      <c r="AV233" s="12" t="s">
        <v>78</v>
      </c>
      <c r="AW233" s="12" t="s">
        <v>33</v>
      </c>
      <c r="AX233" s="12" t="s">
        <v>76</v>
      </c>
      <c r="AY233" s="228" t="s">
        <v>136</v>
      </c>
    </row>
    <row r="234" s="1" customFormat="1" ht="16.5" customHeight="1">
      <c r="B234" s="210"/>
      <c r="C234" s="211" t="s">
        <v>334</v>
      </c>
      <c r="D234" s="211" t="s">
        <v>138</v>
      </c>
      <c r="E234" s="212" t="s">
        <v>335</v>
      </c>
      <c r="F234" s="213" t="s">
        <v>336</v>
      </c>
      <c r="G234" s="214" t="s">
        <v>165</v>
      </c>
      <c r="H234" s="215">
        <v>495</v>
      </c>
      <c r="I234" s="216"/>
      <c r="J234" s="217">
        <f>ROUND(I234*H234,2)</f>
        <v>0</v>
      </c>
      <c r="K234" s="213" t="s">
        <v>158</v>
      </c>
      <c r="L234" s="46"/>
      <c r="M234" s="218" t="s">
        <v>5</v>
      </c>
      <c r="N234" s="219" t="s">
        <v>40</v>
      </c>
      <c r="O234" s="47"/>
      <c r="P234" s="220">
        <f>O234*H234</f>
        <v>0</v>
      </c>
      <c r="Q234" s="220">
        <v>0</v>
      </c>
      <c r="R234" s="220">
        <f>Q234*H234</f>
        <v>0</v>
      </c>
      <c r="S234" s="220">
        <v>0</v>
      </c>
      <c r="T234" s="221">
        <f>S234*H234</f>
        <v>0</v>
      </c>
      <c r="AR234" s="24" t="s">
        <v>142</v>
      </c>
      <c r="AT234" s="24" t="s">
        <v>138</v>
      </c>
      <c r="AU234" s="24" t="s">
        <v>78</v>
      </c>
      <c r="AY234" s="24" t="s">
        <v>136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24" t="s">
        <v>76</v>
      </c>
      <c r="BK234" s="222">
        <f>ROUND(I234*H234,2)</f>
        <v>0</v>
      </c>
      <c r="BL234" s="24" t="s">
        <v>142</v>
      </c>
      <c r="BM234" s="24" t="s">
        <v>337</v>
      </c>
    </row>
    <row r="235" s="1" customFormat="1">
      <c r="B235" s="46"/>
      <c r="D235" s="223" t="s">
        <v>144</v>
      </c>
      <c r="F235" s="224" t="s">
        <v>336</v>
      </c>
      <c r="I235" s="225"/>
      <c r="L235" s="46"/>
      <c r="M235" s="226"/>
      <c r="N235" s="47"/>
      <c r="O235" s="47"/>
      <c r="P235" s="47"/>
      <c r="Q235" s="47"/>
      <c r="R235" s="47"/>
      <c r="S235" s="47"/>
      <c r="T235" s="85"/>
      <c r="AT235" s="24" t="s">
        <v>144</v>
      </c>
      <c r="AU235" s="24" t="s">
        <v>78</v>
      </c>
    </row>
    <row r="236" s="1" customFormat="1">
      <c r="B236" s="46"/>
      <c r="D236" s="223" t="s">
        <v>160</v>
      </c>
      <c r="F236" s="235" t="s">
        <v>338</v>
      </c>
      <c r="I236" s="225"/>
      <c r="L236" s="46"/>
      <c r="M236" s="226"/>
      <c r="N236" s="47"/>
      <c r="O236" s="47"/>
      <c r="P236" s="47"/>
      <c r="Q236" s="47"/>
      <c r="R236" s="47"/>
      <c r="S236" s="47"/>
      <c r="T236" s="85"/>
      <c r="AT236" s="24" t="s">
        <v>160</v>
      </c>
      <c r="AU236" s="24" t="s">
        <v>78</v>
      </c>
    </row>
    <row r="237" s="12" customFormat="1">
      <c r="B237" s="227"/>
      <c r="D237" s="223" t="s">
        <v>145</v>
      </c>
      <c r="E237" s="228" t="s">
        <v>5</v>
      </c>
      <c r="F237" s="229" t="s">
        <v>339</v>
      </c>
      <c r="H237" s="230">
        <v>279</v>
      </c>
      <c r="I237" s="231"/>
      <c r="L237" s="227"/>
      <c r="M237" s="232"/>
      <c r="N237" s="233"/>
      <c r="O237" s="233"/>
      <c r="P237" s="233"/>
      <c r="Q237" s="233"/>
      <c r="R237" s="233"/>
      <c r="S237" s="233"/>
      <c r="T237" s="234"/>
      <c r="AT237" s="228" t="s">
        <v>145</v>
      </c>
      <c r="AU237" s="228" t="s">
        <v>78</v>
      </c>
      <c r="AV237" s="12" t="s">
        <v>78</v>
      </c>
      <c r="AW237" s="12" t="s">
        <v>33</v>
      </c>
      <c r="AX237" s="12" t="s">
        <v>69</v>
      </c>
      <c r="AY237" s="228" t="s">
        <v>136</v>
      </c>
    </row>
    <row r="238" s="12" customFormat="1">
      <c r="B238" s="227"/>
      <c r="D238" s="223" t="s">
        <v>145</v>
      </c>
      <c r="E238" s="228" t="s">
        <v>5</v>
      </c>
      <c r="F238" s="229" t="s">
        <v>340</v>
      </c>
      <c r="H238" s="230">
        <v>216</v>
      </c>
      <c r="I238" s="231"/>
      <c r="L238" s="227"/>
      <c r="M238" s="232"/>
      <c r="N238" s="233"/>
      <c r="O238" s="233"/>
      <c r="P238" s="233"/>
      <c r="Q238" s="233"/>
      <c r="R238" s="233"/>
      <c r="S238" s="233"/>
      <c r="T238" s="234"/>
      <c r="AT238" s="228" t="s">
        <v>145</v>
      </c>
      <c r="AU238" s="228" t="s">
        <v>78</v>
      </c>
      <c r="AV238" s="12" t="s">
        <v>78</v>
      </c>
      <c r="AW238" s="12" t="s">
        <v>33</v>
      </c>
      <c r="AX238" s="12" t="s">
        <v>69</v>
      </c>
      <c r="AY238" s="228" t="s">
        <v>136</v>
      </c>
    </row>
    <row r="239" s="1" customFormat="1" ht="16.5" customHeight="1">
      <c r="B239" s="210"/>
      <c r="C239" s="211" t="s">
        <v>341</v>
      </c>
      <c r="D239" s="211" t="s">
        <v>138</v>
      </c>
      <c r="E239" s="212" t="s">
        <v>342</v>
      </c>
      <c r="F239" s="213" t="s">
        <v>343</v>
      </c>
      <c r="G239" s="214" t="s">
        <v>165</v>
      </c>
      <c r="H239" s="215">
        <v>232.5</v>
      </c>
      <c r="I239" s="216"/>
      <c r="J239" s="217">
        <f>ROUND(I239*H239,2)</f>
        <v>0</v>
      </c>
      <c r="K239" s="213" t="s">
        <v>158</v>
      </c>
      <c r="L239" s="46"/>
      <c r="M239" s="218" t="s">
        <v>5</v>
      </c>
      <c r="N239" s="219" t="s">
        <v>40</v>
      </c>
      <c r="O239" s="47"/>
      <c r="P239" s="220">
        <f>O239*H239</f>
        <v>0</v>
      </c>
      <c r="Q239" s="220">
        <v>0</v>
      </c>
      <c r="R239" s="220">
        <f>Q239*H239</f>
        <v>0</v>
      </c>
      <c r="S239" s="220">
        <v>0</v>
      </c>
      <c r="T239" s="221">
        <f>S239*H239</f>
        <v>0</v>
      </c>
      <c r="AR239" s="24" t="s">
        <v>142</v>
      </c>
      <c r="AT239" s="24" t="s">
        <v>138</v>
      </c>
      <c r="AU239" s="24" t="s">
        <v>78</v>
      </c>
      <c r="AY239" s="24" t="s">
        <v>136</v>
      </c>
      <c r="BE239" s="222">
        <f>IF(N239="základní",J239,0)</f>
        <v>0</v>
      </c>
      <c r="BF239" s="222">
        <f>IF(N239="snížená",J239,0)</f>
        <v>0</v>
      </c>
      <c r="BG239" s="222">
        <f>IF(N239="zákl. přenesená",J239,0)</f>
        <v>0</v>
      </c>
      <c r="BH239" s="222">
        <f>IF(N239="sníž. přenesená",J239,0)</f>
        <v>0</v>
      </c>
      <c r="BI239" s="222">
        <f>IF(N239="nulová",J239,0)</f>
        <v>0</v>
      </c>
      <c r="BJ239" s="24" t="s">
        <v>76</v>
      </c>
      <c r="BK239" s="222">
        <f>ROUND(I239*H239,2)</f>
        <v>0</v>
      </c>
      <c r="BL239" s="24" t="s">
        <v>142</v>
      </c>
      <c r="BM239" s="24" t="s">
        <v>344</v>
      </c>
    </row>
    <row r="240" s="1" customFormat="1">
      <c r="B240" s="46"/>
      <c r="D240" s="223" t="s">
        <v>144</v>
      </c>
      <c r="F240" s="224" t="s">
        <v>343</v>
      </c>
      <c r="I240" s="225"/>
      <c r="L240" s="46"/>
      <c r="M240" s="226"/>
      <c r="N240" s="47"/>
      <c r="O240" s="47"/>
      <c r="P240" s="47"/>
      <c r="Q240" s="47"/>
      <c r="R240" s="47"/>
      <c r="S240" s="47"/>
      <c r="T240" s="85"/>
      <c r="AT240" s="24" t="s">
        <v>144</v>
      </c>
      <c r="AU240" s="24" t="s">
        <v>78</v>
      </c>
    </row>
    <row r="241" s="1" customFormat="1">
      <c r="B241" s="46"/>
      <c r="D241" s="223" t="s">
        <v>160</v>
      </c>
      <c r="F241" s="235" t="s">
        <v>338</v>
      </c>
      <c r="I241" s="225"/>
      <c r="L241" s="46"/>
      <c r="M241" s="226"/>
      <c r="N241" s="47"/>
      <c r="O241" s="47"/>
      <c r="P241" s="47"/>
      <c r="Q241" s="47"/>
      <c r="R241" s="47"/>
      <c r="S241" s="47"/>
      <c r="T241" s="85"/>
      <c r="AT241" s="24" t="s">
        <v>160</v>
      </c>
      <c r="AU241" s="24" t="s">
        <v>78</v>
      </c>
    </row>
    <row r="242" s="12" customFormat="1">
      <c r="B242" s="227"/>
      <c r="D242" s="223" t="s">
        <v>145</v>
      </c>
      <c r="E242" s="228" t="s">
        <v>5</v>
      </c>
      <c r="F242" s="229" t="s">
        <v>345</v>
      </c>
      <c r="H242" s="230">
        <v>232.5</v>
      </c>
      <c r="I242" s="231"/>
      <c r="L242" s="227"/>
      <c r="M242" s="232"/>
      <c r="N242" s="233"/>
      <c r="O242" s="233"/>
      <c r="P242" s="233"/>
      <c r="Q242" s="233"/>
      <c r="R242" s="233"/>
      <c r="S242" s="233"/>
      <c r="T242" s="234"/>
      <c r="AT242" s="228" t="s">
        <v>145</v>
      </c>
      <c r="AU242" s="228" t="s">
        <v>78</v>
      </c>
      <c r="AV242" s="12" t="s">
        <v>78</v>
      </c>
      <c r="AW242" s="12" t="s">
        <v>33</v>
      </c>
      <c r="AX242" s="12" t="s">
        <v>76</v>
      </c>
      <c r="AY242" s="228" t="s">
        <v>136</v>
      </c>
    </row>
    <row r="243" s="1" customFormat="1" ht="16.5" customHeight="1">
      <c r="B243" s="210"/>
      <c r="C243" s="211" t="s">
        <v>346</v>
      </c>
      <c r="D243" s="211" t="s">
        <v>138</v>
      </c>
      <c r="E243" s="212" t="s">
        <v>347</v>
      </c>
      <c r="F243" s="213" t="s">
        <v>348</v>
      </c>
      <c r="G243" s="214" t="s">
        <v>165</v>
      </c>
      <c r="H243" s="215">
        <v>293.19999999999999</v>
      </c>
      <c r="I243" s="216"/>
      <c r="J243" s="217">
        <f>ROUND(I243*H243,2)</f>
        <v>0</v>
      </c>
      <c r="K243" s="213" t="s">
        <v>158</v>
      </c>
      <c r="L243" s="46"/>
      <c r="M243" s="218" t="s">
        <v>5</v>
      </c>
      <c r="N243" s="219" t="s">
        <v>40</v>
      </c>
      <c r="O243" s="47"/>
      <c r="P243" s="220">
        <f>O243*H243</f>
        <v>0</v>
      </c>
      <c r="Q243" s="220">
        <v>0</v>
      </c>
      <c r="R243" s="220">
        <f>Q243*H243</f>
        <v>0</v>
      </c>
      <c r="S243" s="220">
        <v>0</v>
      </c>
      <c r="T243" s="221">
        <f>S243*H243</f>
        <v>0</v>
      </c>
      <c r="AR243" s="24" t="s">
        <v>142</v>
      </c>
      <c r="AT243" s="24" t="s">
        <v>138</v>
      </c>
      <c r="AU243" s="24" t="s">
        <v>78</v>
      </c>
      <c r="AY243" s="24" t="s">
        <v>136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24" t="s">
        <v>76</v>
      </c>
      <c r="BK243" s="222">
        <f>ROUND(I243*H243,2)</f>
        <v>0</v>
      </c>
      <c r="BL243" s="24" t="s">
        <v>142</v>
      </c>
      <c r="BM243" s="24" t="s">
        <v>349</v>
      </c>
    </row>
    <row r="244" s="1" customFormat="1">
      <c r="B244" s="46"/>
      <c r="D244" s="223" t="s">
        <v>144</v>
      </c>
      <c r="F244" s="224" t="s">
        <v>348</v>
      </c>
      <c r="I244" s="225"/>
      <c r="L244" s="46"/>
      <c r="M244" s="226"/>
      <c r="N244" s="47"/>
      <c r="O244" s="47"/>
      <c r="P244" s="47"/>
      <c r="Q244" s="47"/>
      <c r="R244" s="47"/>
      <c r="S244" s="47"/>
      <c r="T244" s="85"/>
      <c r="AT244" s="24" t="s">
        <v>144</v>
      </c>
      <c r="AU244" s="24" t="s">
        <v>78</v>
      </c>
    </row>
    <row r="245" s="1" customFormat="1">
      <c r="B245" s="46"/>
      <c r="D245" s="223" t="s">
        <v>160</v>
      </c>
      <c r="F245" s="235" t="s">
        <v>338</v>
      </c>
      <c r="I245" s="225"/>
      <c r="L245" s="46"/>
      <c r="M245" s="226"/>
      <c r="N245" s="47"/>
      <c r="O245" s="47"/>
      <c r="P245" s="47"/>
      <c r="Q245" s="47"/>
      <c r="R245" s="47"/>
      <c r="S245" s="47"/>
      <c r="T245" s="85"/>
      <c r="AT245" s="24" t="s">
        <v>160</v>
      </c>
      <c r="AU245" s="24" t="s">
        <v>78</v>
      </c>
    </row>
    <row r="246" s="12" customFormat="1">
      <c r="B246" s="227"/>
      <c r="D246" s="223" t="s">
        <v>145</v>
      </c>
      <c r="E246" s="228" t="s">
        <v>5</v>
      </c>
      <c r="F246" s="229" t="s">
        <v>350</v>
      </c>
      <c r="H246" s="230">
        <v>293.19999999999999</v>
      </c>
      <c r="I246" s="231"/>
      <c r="L246" s="227"/>
      <c r="M246" s="232"/>
      <c r="N246" s="233"/>
      <c r="O246" s="233"/>
      <c r="P246" s="233"/>
      <c r="Q246" s="233"/>
      <c r="R246" s="233"/>
      <c r="S246" s="233"/>
      <c r="T246" s="234"/>
      <c r="AT246" s="228" t="s">
        <v>145</v>
      </c>
      <c r="AU246" s="228" t="s">
        <v>78</v>
      </c>
      <c r="AV246" s="12" t="s">
        <v>78</v>
      </c>
      <c r="AW246" s="12" t="s">
        <v>33</v>
      </c>
      <c r="AX246" s="12" t="s">
        <v>76</v>
      </c>
      <c r="AY246" s="228" t="s">
        <v>136</v>
      </c>
    </row>
    <row r="247" s="1" customFormat="1" ht="16.5" customHeight="1">
      <c r="B247" s="210"/>
      <c r="C247" s="211" t="s">
        <v>351</v>
      </c>
      <c r="D247" s="211" t="s">
        <v>138</v>
      </c>
      <c r="E247" s="212" t="s">
        <v>352</v>
      </c>
      <c r="F247" s="213" t="s">
        <v>353</v>
      </c>
      <c r="G247" s="214" t="s">
        <v>217</v>
      </c>
      <c r="H247" s="215">
        <v>70</v>
      </c>
      <c r="I247" s="216"/>
      <c r="J247" s="217">
        <f>ROUND(I247*H247,2)</f>
        <v>0</v>
      </c>
      <c r="K247" s="213" t="s">
        <v>158</v>
      </c>
      <c r="L247" s="46"/>
      <c r="M247" s="218" t="s">
        <v>5</v>
      </c>
      <c r="N247" s="219" t="s">
        <v>40</v>
      </c>
      <c r="O247" s="47"/>
      <c r="P247" s="220">
        <f>O247*H247</f>
        <v>0</v>
      </c>
      <c r="Q247" s="220">
        <v>0</v>
      </c>
      <c r="R247" s="220">
        <f>Q247*H247</f>
        <v>0</v>
      </c>
      <c r="S247" s="220">
        <v>0</v>
      </c>
      <c r="T247" s="221">
        <f>S247*H247</f>
        <v>0</v>
      </c>
      <c r="AR247" s="24" t="s">
        <v>142</v>
      </c>
      <c r="AT247" s="24" t="s">
        <v>138</v>
      </c>
      <c r="AU247" s="24" t="s">
        <v>78</v>
      </c>
      <c r="AY247" s="24" t="s">
        <v>136</v>
      </c>
      <c r="BE247" s="222">
        <f>IF(N247="základní",J247,0)</f>
        <v>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24" t="s">
        <v>76</v>
      </c>
      <c r="BK247" s="222">
        <f>ROUND(I247*H247,2)</f>
        <v>0</v>
      </c>
      <c r="BL247" s="24" t="s">
        <v>142</v>
      </c>
      <c r="BM247" s="24" t="s">
        <v>354</v>
      </c>
    </row>
    <row r="248" s="1" customFormat="1">
      <c r="B248" s="46"/>
      <c r="D248" s="223" t="s">
        <v>144</v>
      </c>
      <c r="F248" s="224" t="s">
        <v>353</v>
      </c>
      <c r="I248" s="225"/>
      <c r="L248" s="46"/>
      <c r="M248" s="226"/>
      <c r="N248" s="47"/>
      <c r="O248" s="47"/>
      <c r="P248" s="47"/>
      <c r="Q248" s="47"/>
      <c r="R248" s="47"/>
      <c r="S248" s="47"/>
      <c r="T248" s="85"/>
      <c r="AT248" s="24" t="s">
        <v>144</v>
      </c>
      <c r="AU248" s="24" t="s">
        <v>78</v>
      </c>
    </row>
    <row r="249" s="1" customFormat="1">
      <c r="B249" s="46"/>
      <c r="D249" s="223" t="s">
        <v>160</v>
      </c>
      <c r="F249" s="235" t="s">
        <v>355</v>
      </c>
      <c r="I249" s="225"/>
      <c r="L249" s="46"/>
      <c r="M249" s="226"/>
      <c r="N249" s="47"/>
      <c r="O249" s="47"/>
      <c r="P249" s="47"/>
      <c r="Q249" s="47"/>
      <c r="R249" s="47"/>
      <c r="S249" s="47"/>
      <c r="T249" s="85"/>
      <c r="AT249" s="24" t="s">
        <v>160</v>
      </c>
      <c r="AU249" s="24" t="s">
        <v>78</v>
      </c>
    </row>
    <row r="250" s="12" customFormat="1">
      <c r="B250" s="227"/>
      <c r="D250" s="223" t="s">
        <v>145</v>
      </c>
      <c r="E250" s="228" t="s">
        <v>5</v>
      </c>
      <c r="F250" s="229" t="s">
        <v>356</v>
      </c>
      <c r="H250" s="230">
        <v>70</v>
      </c>
      <c r="I250" s="231"/>
      <c r="L250" s="227"/>
      <c r="M250" s="232"/>
      <c r="N250" s="233"/>
      <c r="O250" s="233"/>
      <c r="P250" s="233"/>
      <c r="Q250" s="233"/>
      <c r="R250" s="233"/>
      <c r="S250" s="233"/>
      <c r="T250" s="234"/>
      <c r="AT250" s="228" t="s">
        <v>145</v>
      </c>
      <c r="AU250" s="228" t="s">
        <v>78</v>
      </c>
      <c r="AV250" s="12" t="s">
        <v>78</v>
      </c>
      <c r="AW250" s="12" t="s">
        <v>33</v>
      </c>
      <c r="AX250" s="12" t="s">
        <v>76</v>
      </c>
      <c r="AY250" s="228" t="s">
        <v>136</v>
      </c>
    </row>
    <row r="251" s="1" customFormat="1" ht="16.5" customHeight="1">
      <c r="B251" s="210"/>
      <c r="C251" s="211" t="s">
        <v>357</v>
      </c>
      <c r="D251" s="211" t="s">
        <v>138</v>
      </c>
      <c r="E251" s="212" t="s">
        <v>358</v>
      </c>
      <c r="F251" s="213" t="s">
        <v>359</v>
      </c>
      <c r="G251" s="214" t="s">
        <v>266</v>
      </c>
      <c r="H251" s="215">
        <v>160</v>
      </c>
      <c r="I251" s="216"/>
      <c r="J251" s="217">
        <f>ROUND(I251*H251,2)</f>
        <v>0</v>
      </c>
      <c r="K251" s="213" t="s">
        <v>158</v>
      </c>
      <c r="L251" s="46"/>
      <c r="M251" s="218" t="s">
        <v>5</v>
      </c>
      <c r="N251" s="219" t="s">
        <v>40</v>
      </c>
      <c r="O251" s="47"/>
      <c r="P251" s="220">
        <f>O251*H251</f>
        <v>0</v>
      </c>
      <c r="Q251" s="220">
        <v>0</v>
      </c>
      <c r="R251" s="220">
        <f>Q251*H251</f>
        <v>0</v>
      </c>
      <c r="S251" s="220">
        <v>0</v>
      </c>
      <c r="T251" s="221">
        <f>S251*H251</f>
        <v>0</v>
      </c>
      <c r="AR251" s="24" t="s">
        <v>142</v>
      </c>
      <c r="AT251" s="24" t="s">
        <v>138</v>
      </c>
      <c r="AU251" s="24" t="s">
        <v>78</v>
      </c>
      <c r="AY251" s="24" t="s">
        <v>136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24" t="s">
        <v>76</v>
      </c>
      <c r="BK251" s="222">
        <f>ROUND(I251*H251,2)</f>
        <v>0</v>
      </c>
      <c r="BL251" s="24" t="s">
        <v>142</v>
      </c>
      <c r="BM251" s="24" t="s">
        <v>360</v>
      </c>
    </row>
    <row r="252" s="1" customFormat="1">
      <c r="B252" s="46"/>
      <c r="D252" s="223" t="s">
        <v>144</v>
      </c>
      <c r="F252" s="224" t="s">
        <v>359</v>
      </c>
      <c r="I252" s="225"/>
      <c r="L252" s="46"/>
      <c r="M252" s="226"/>
      <c r="N252" s="47"/>
      <c r="O252" s="47"/>
      <c r="P252" s="47"/>
      <c r="Q252" s="47"/>
      <c r="R252" s="47"/>
      <c r="S252" s="47"/>
      <c r="T252" s="85"/>
      <c r="AT252" s="24" t="s">
        <v>144</v>
      </c>
      <c r="AU252" s="24" t="s">
        <v>78</v>
      </c>
    </row>
    <row r="253" s="1" customFormat="1">
      <c r="B253" s="46"/>
      <c r="D253" s="223" t="s">
        <v>160</v>
      </c>
      <c r="F253" s="235" t="s">
        <v>361</v>
      </c>
      <c r="I253" s="225"/>
      <c r="L253" s="46"/>
      <c r="M253" s="226"/>
      <c r="N253" s="47"/>
      <c r="O253" s="47"/>
      <c r="P253" s="47"/>
      <c r="Q253" s="47"/>
      <c r="R253" s="47"/>
      <c r="S253" s="47"/>
      <c r="T253" s="85"/>
      <c r="AT253" s="24" t="s">
        <v>160</v>
      </c>
      <c r="AU253" s="24" t="s">
        <v>78</v>
      </c>
    </row>
    <row r="254" s="12" customFormat="1">
      <c r="B254" s="227"/>
      <c r="D254" s="223" t="s">
        <v>145</v>
      </c>
      <c r="E254" s="228" t="s">
        <v>5</v>
      </c>
      <c r="F254" s="229" t="s">
        <v>362</v>
      </c>
      <c r="H254" s="230">
        <v>160</v>
      </c>
      <c r="I254" s="231"/>
      <c r="L254" s="227"/>
      <c r="M254" s="232"/>
      <c r="N254" s="233"/>
      <c r="O254" s="233"/>
      <c r="P254" s="233"/>
      <c r="Q254" s="233"/>
      <c r="R254" s="233"/>
      <c r="S254" s="233"/>
      <c r="T254" s="234"/>
      <c r="AT254" s="228" t="s">
        <v>145</v>
      </c>
      <c r="AU254" s="228" t="s">
        <v>78</v>
      </c>
      <c r="AV254" s="12" t="s">
        <v>78</v>
      </c>
      <c r="AW254" s="12" t="s">
        <v>33</v>
      </c>
      <c r="AX254" s="12" t="s">
        <v>76</v>
      </c>
      <c r="AY254" s="228" t="s">
        <v>136</v>
      </c>
    </row>
    <row r="255" s="1" customFormat="1" ht="16.5" customHeight="1">
      <c r="B255" s="210"/>
      <c r="C255" s="211" t="s">
        <v>363</v>
      </c>
      <c r="D255" s="211" t="s">
        <v>138</v>
      </c>
      <c r="E255" s="212" t="s">
        <v>364</v>
      </c>
      <c r="F255" s="213" t="s">
        <v>365</v>
      </c>
      <c r="G255" s="214" t="s">
        <v>266</v>
      </c>
      <c r="H255" s="215">
        <v>125</v>
      </c>
      <c r="I255" s="216"/>
      <c r="J255" s="217">
        <f>ROUND(I255*H255,2)</f>
        <v>0</v>
      </c>
      <c r="K255" s="213" t="s">
        <v>158</v>
      </c>
      <c r="L255" s="46"/>
      <c r="M255" s="218" t="s">
        <v>5</v>
      </c>
      <c r="N255" s="219" t="s">
        <v>40</v>
      </c>
      <c r="O255" s="47"/>
      <c r="P255" s="220">
        <f>O255*H255</f>
        <v>0</v>
      </c>
      <c r="Q255" s="220">
        <v>0</v>
      </c>
      <c r="R255" s="220">
        <f>Q255*H255</f>
        <v>0</v>
      </c>
      <c r="S255" s="220">
        <v>0</v>
      </c>
      <c r="T255" s="221">
        <f>S255*H255</f>
        <v>0</v>
      </c>
      <c r="AR255" s="24" t="s">
        <v>142</v>
      </c>
      <c r="AT255" s="24" t="s">
        <v>138</v>
      </c>
      <c r="AU255" s="24" t="s">
        <v>78</v>
      </c>
      <c r="AY255" s="24" t="s">
        <v>136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24" t="s">
        <v>76</v>
      </c>
      <c r="BK255" s="222">
        <f>ROUND(I255*H255,2)</f>
        <v>0</v>
      </c>
      <c r="BL255" s="24" t="s">
        <v>142</v>
      </c>
      <c r="BM255" s="24" t="s">
        <v>366</v>
      </c>
    </row>
    <row r="256" s="1" customFormat="1">
      <c r="B256" s="46"/>
      <c r="D256" s="223" t="s">
        <v>144</v>
      </c>
      <c r="F256" s="224" t="s">
        <v>365</v>
      </c>
      <c r="I256" s="225"/>
      <c r="L256" s="46"/>
      <c r="M256" s="226"/>
      <c r="N256" s="47"/>
      <c r="O256" s="47"/>
      <c r="P256" s="47"/>
      <c r="Q256" s="47"/>
      <c r="R256" s="47"/>
      <c r="S256" s="47"/>
      <c r="T256" s="85"/>
      <c r="AT256" s="24" t="s">
        <v>144</v>
      </c>
      <c r="AU256" s="24" t="s">
        <v>78</v>
      </c>
    </row>
    <row r="257" s="1" customFormat="1">
      <c r="B257" s="46"/>
      <c r="D257" s="223" t="s">
        <v>160</v>
      </c>
      <c r="F257" s="235" t="s">
        <v>361</v>
      </c>
      <c r="I257" s="225"/>
      <c r="L257" s="46"/>
      <c r="M257" s="226"/>
      <c r="N257" s="47"/>
      <c r="O257" s="47"/>
      <c r="P257" s="47"/>
      <c r="Q257" s="47"/>
      <c r="R257" s="47"/>
      <c r="S257" s="47"/>
      <c r="T257" s="85"/>
      <c r="AT257" s="24" t="s">
        <v>160</v>
      </c>
      <c r="AU257" s="24" t="s">
        <v>78</v>
      </c>
    </row>
    <row r="258" s="12" customFormat="1">
      <c r="B258" s="227"/>
      <c r="D258" s="223" t="s">
        <v>145</v>
      </c>
      <c r="E258" s="228" t="s">
        <v>5</v>
      </c>
      <c r="F258" s="229" t="s">
        <v>367</v>
      </c>
      <c r="H258" s="230">
        <v>125</v>
      </c>
      <c r="I258" s="231"/>
      <c r="L258" s="227"/>
      <c r="M258" s="232"/>
      <c r="N258" s="233"/>
      <c r="O258" s="233"/>
      <c r="P258" s="233"/>
      <c r="Q258" s="233"/>
      <c r="R258" s="233"/>
      <c r="S258" s="233"/>
      <c r="T258" s="234"/>
      <c r="AT258" s="228" t="s">
        <v>145</v>
      </c>
      <c r="AU258" s="228" t="s">
        <v>78</v>
      </c>
      <c r="AV258" s="12" t="s">
        <v>78</v>
      </c>
      <c r="AW258" s="12" t="s">
        <v>33</v>
      </c>
      <c r="AX258" s="12" t="s">
        <v>76</v>
      </c>
      <c r="AY258" s="228" t="s">
        <v>136</v>
      </c>
    </row>
    <row r="259" s="1" customFormat="1" ht="16.5" customHeight="1">
      <c r="B259" s="210"/>
      <c r="C259" s="211" t="s">
        <v>368</v>
      </c>
      <c r="D259" s="211" t="s">
        <v>138</v>
      </c>
      <c r="E259" s="212" t="s">
        <v>369</v>
      </c>
      <c r="F259" s="213" t="s">
        <v>370</v>
      </c>
      <c r="G259" s="214" t="s">
        <v>217</v>
      </c>
      <c r="H259" s="215">
        <v>307</v>
      </c>
      <c r="I259" s="216"/>
      <c r="J259" s="217">
        <f>ROUND(I259*H259,2)</f>
        <v>0</v>
      </c>
      <c r="K259" s="213" t="s">
        <v>158</v>
      </c>
      <c r="L259" s="46"/>
      <c r="M259" s="218" t="s">
        <v>5</v>
      </c>
      <c r="N259" s="219" t="s">
        <v>40</v>
      </c>
      <c r="O259" s="47"/>
      <c r="P259" s="220">
        <f>O259*H259</f>
        <v>0</v>
      </c>
      <c r="Q259" s="220">
        <v>0</v>
      </c>
      <c r="R259" s="220">
        <f>Q259*H259</f>
        <v>0</v>
      </c>
      <c r="S259" s="220">
        <v>0</v>
      </c>
      <c r="T259" s="221">
        <f>S259*H259</f>
        <v>0</v>
      </c>
      <c r="AR259" s="24" t="s">
        <v>142</v>
      </c>
      <c r="AT259" s="24" t="s">
        <v>138</v>
      </c>
      <c r="AU259" s="24" t="s">
        <v>78</v>
      </c>
      <c r="AY259" s="24" t="s">
        <v>136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24" t="s">
        <v>76</v>
      </c>
      <c r="BK259" s="222">
        <f>ROUND(I259*H259,2)</f>
        <v>0</v>
      </c>
      <c r="BL259" s="24" t="s">
        <v>142</v>
      </c>
      <c r="BM259" s="24" t="s">
        <v>371</v>
      </c>
    </row>
    <row r="260" s="1" customFormat="1">
      <c r="B260" s="46"/>
      <c r="D260" s="223" t="s">
        <v>144</v>
      </c>
      <c r="F260" s="224" t="s">
        <v>370</v>
      </c>
      <c r="I260" s="225"/>
      <c r="L260" s="46"/>
      <c r="M260" s="226"/>
      <c r="N260" s="47"/>
      <c r="O260" s="47"/>
      <c r="P260" s="47"/>
      <c r="Q260" s="47"/>
      <c r="R260" s="47"/>
      <c r="S260" s="47"/>
      <c r="T260" s="85"/>
      <c r="AT260" s="24" t="s">
        <v>144</v>
      </c>
      <c r="AU260" s="24" t="s">
        <v>78</v>
      </c>
    </row>
    <row r="261" s="1" customFormat="1">
      <c r="B261" s="46"/>
      <c r="D261" s="223" t="s">
        <v>160</v>
      </c>
      <c r="F261" s="235" t="s">
        <v>372</v>
      </c>
      <c r="I261" s="225"/>
      <c r="L261" s="46"/>
      <c r="M261" s="226"/>
      <c r="N261" s="47"/>
      <c r="O261" s="47"/>
      <c r="P261" s="47"/>
      <c r="Q261" s="47"/>
      <c r="R261" s="47"/>
      <c r="S261" s="47"/>
      <c r="T261" s="85"/>
      <c r="AT261" s="24" t="s">
        <v>160</v>
      </c>
      <c r="AU261" s="24" t="s">
        <v>78</v>
      </c>
    </row>
    <row r="262" s="12" customFormat="1">
      <c r="B262" s="227"/>
      <c r="D262" s="223" t="s">
        <v>145</v>
      </c>
      <c r="E262" s="228" t="s">
        <v>5</v>
      </c>
      <c r="F262" s="229" t="s">
        <v>373</v>
      </c>
      <c r="H262" s="230">
        <v>47</v>
      </c>
      <c r="I262" s="231"/>
      <c r="L262" s="227"/>
      <c r="M262" s="232"/>
      <c r="N262" s="233"/>
      <c r="O262" s="233"/>
      <c r="P262" s="233"/>
      <c r="Q262" s="233"/>
      <c r="R262" s="233"/>
      <c r="S262" s="233"/>
      <c r="T262" s="234"/>
      <c r="AT262" s="228" t="s">
        <v>145</v>
      </c>
      <c r="AU262" s="228" t="s">
        <v>78</v>
      </c>
      <c r="AV262" s="12" t="s">
        <v>78</v>
      </c>
      <c r="AW262" s="12" t="s">
        <v>33</v>
      </c>
      <c r="AX262" s="12" t="s">
        <v>69</v>
      </c>
      <c r="AY262" s="228" t="s">
        <v>136</v>
      </c>
    </row>
    <row r="263" s="12" customFormat="1">
      <c r="B263" s="227"/>
      <c r="D263" s="223" t="s">
        <v>145</v>
      </c>
      <c r="E263" s="228" t="s">
        <v>5</v>
      </c>
      <c r="F263" s="229" t="s">
        <v>374</v>
      </c>
      <c r="H263" s="230">
        <v>260</v>
      </c>
      <c r="I263" s="231"/>
      <c r="L263" s="227"/>
      <c r="M263" s="232"/>
      <c r="N263" s="233"/>
      <c r="O263" s="233"/>
      <c r="P263" s="233"/>
      <c r="Q263" s="233"/>
      <c r="R263" s="233"/>
      <c r="S263" s="233"/>
      <c r="T263" s="234"/>
      <c r="AT263" s="228" t="s">
        <v>145</v>
      </c>
      <c r="AU263" s="228" t="s">
        <v>78</v>
      </c>
      <c r="AV263" s="12" t="s">
        <v>78</v>
      </c>
      <c r="AW263" s="12" t="s">
        <v>33</v>
      </c>
      <c r="AX263" s="12" t="s">
        <v>69</v>
      </c>
      <c r="AY263" s="228" t="s">
        <v>136</v>
      </c>
    </row>
    <row r="264" s="11" customFormat="1" ht="29.88" customHeight="1">
      <c r="B264" s="197"/>
      <c r="D264" s="198" t="s">
        <v>68</v>
      </c>
      <c r="E264" s="208" t="s">
        <v>214</v>
      </c>
      <c r="F264" s="208" t="s">
        <v>375</v>
      </c>
      <c r="I264" s="200"/>
      <c r="J264" s="209">
        <f>BK264</f>
        <v>0</v>
      </c>
      <c r="L264" s="197"/>
      <c r="M264" s="202"/>
      <c r="N264" s="203"/>
      <c r="O264" s="203"/>
      <c r="P264" s="204">
        <f>SUM(P265:P369)</f>
        <v>0</v>
      </c>
      <c r="Q264" s="203"/>
      <c r="R264" s="204">
        <f>SUM(R265:R369)</f>
        <v>0</v>
      </c>
      <c r="S264" s="203"/>
      <c r="T264" s="205">
        <f>SUM(T265:T369)</f>
        <v>0</v>
      </c>
      <c r="AR264" s="198" t="s">
        <v>76</v>
      </c>
      <c r="AT264" s="206" t="s">
        <v>68</v>
      </c>
      <c r="AU264" s="206" t="s">
        <v>76</v>
      </c>
      <c r="AY264" s="198" t="s">
        <v>136</v>
      </c>
      <c r="BK264" s="207">
        <f>SUM(BK265:BK369)</f>
        <v>0</v>
      </c>
    </row>
    <row r="265" s="1" customFormat="1" ht="25.5" customHeight="1">
      <c r="B265" s="210"/>
      <c r="C265" s="211" t="s">
        <v>376</v>
      </c>
      <c r="D265" s="211" t="s">
        <v>138</v>
      </c>
      <c r="E265" s="212" t="s">
        <v>377</v>
      </c>
      <c r="F265" s="213" t="s">
        <v>378</v>
      </c>
      <c r="G265" s="214" t="s">
        <v>157</v>
      </c>
      <c r="H265" s="215">
        <v>31</v>
      </c>
      <c r="I265" s="216"/>
      <c r="J265" s="217">
        <f>ROUND(I265*H265,2)</f>
        <v>0</v>
      </c>
      <c r="K265" s="213" t="s">
        <v>158</v>
      </c>
      <c r="L265" s="46"/>
      <c r="M265" s="218" t="s">
        <v>5</v>
      </c>
      <c r="N265" s="219" t="s">
        <v>40</v>
      </c>
      <c r="O265" s="47"/>
      <c r="P265" s="220">
        <f>O265*H265</f>
        <v>0</v>
      </c>
      <c r="Q265" s="220">
        <v>0</v>
      </c>
      <c r="R265" s="220">
        <f>Q265*H265</f>
        <v>0</v>
      </c>
      <c r="S265" s="220">
        <v>0</v>
      </c>
      <c r="T265" s="221">
        <f>S265*H265</f>
        <v>0</v>
      </c>
      <c r="AR265" s="24" t="s">
        <v>142</v>
      </c>
      <c r="AT265" s="24" t="s">
        <v>138</v>
      </c>
      <c r="AU265" s="24" t="s">
        <v>78</v>
      </c>
      <c r="AY265" s="24" t="s">
        <v>136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24" t="s">
        <v>76</v>
      </c>
      <c r="BK265" s="222">
        <f>ROUND(I265*H265,2)</f>
        <v>0</v>
      </c>
      <c r="BL265" s="24" t="s">
        <v>142</v>
      </c>
      <c r="BM265" s="24" t="s">
        <v>379</v>
      </c>
    </row>
    <row r="266" s="1" customFormat="1">
      <c r="B266" s="46"/>
      <c r="D266" s="223" t="s">
        <v>144</v>
      </c>
      <c r="F266" s="224" t="s">
        <v>378</v>
      </c>
      <c r="I266" s="225"/>
      <c r="L266" s="46"/>
      <c r="M266" s="226"/>
      <c r="N266" s="47"/>
      <c r="O266" s="47"/>
      <c r="P266" s="47"/>
      <c r="Q266" s="47"/>
      <c r="R266" s="47"/>
      <c r="S266" s="47"/>
      <c r="T266" s="85"/>
      <c r="AT266" s="24" t="s">
        <v>144</v>
      </c>
      <c r="AU266" s="24" t="s">
        <v>78</v>
      </c>
    </row>
    <row r="267" s="1" customFormat="1">
      <c r="B267" s="46"/>
      <c r="D267" s="223" t="s">
        <v>160</v>
      </c>
      <c r="F267" s="235" t="s">
        <v>380</v>
      </c>
      <c r="I267" s="225"/>
      <c r="L267" s="46"/>
      <c r="M267" s="226"/>
      <c r="N267" s="47"/>
      <c r="O267" s="47"/>
      <c r="P267" s="47"/>
      <c r="Q267" s="47"/>
      <c r="R267" s="47"/>
      <c r="S267" s="47"/>
      <c r="T267" s="85"/>
      <c r="AT267" s="24" t="s">
        <v>160</v>
      </c>
      <c r="AU267" s="24" t="s">
        <v>78</v>
      </c>
    </row>
    <row r="268" s="13" customFormat="1">
      <c r="B268" s="236"/>
      <c r="D268" s="223" t="s">
        <v>145</v>
      </c>
      <c r="E268" s="237" t="s">
        <v>5</v>
      </c>
      <c r="F268" s="238" t="s">
        <v>381</v>
      </c>
      <c r="H268" s="237" t="s">
        <v>5</v>
      </c>
      <c r="I268" s="239"/>
      <c r="L268" s="236"/>
      <c r="M268" s="240"/>
      <c r="N268" s="241"/>
      <c r="O268" s="241"/>
      <c r="P268" s="241"/>
      <c r="Q268" s="241"/>
      <c r="R268" s="241"/>
      <c r="S268" s="241"/>
      <c r="T268" s="242"/>
      <c r="AT268" s="237" t="s">
        <v>145</v>
      </c>
      <c r="AU268" s="237" t="s">
        <v>78</v>
      </c>
      <c r="AV268" s="13" t="s">
        <v>76</v>
      </c>
      <c r="AW268" s="13" t="s">
        <v>33</v>
      </c>
      <c r="AX268" s="13" t="s">
        <v>69</v>
      </c>
      <c r="AY268" s="237" t="s">
        <v>136</v>
      </c>
    </row>
    <row r="269" s="12" customFormat="1">
      <c r="B269" s="227"/>
      <c r="D269" s="223" t="s">
        <v>145</v>
      </c>
      <c r="E269" s="228" t="s">
        <v>5</v>
      </c>
      <c r="F269" s="229" t="s">
        <v>382</v>
      </c>
      <c r="H269" s="230">
        <v>4</v>
      </c>
      <c r="I269" s="231"/>
      <c r="L269" s="227"/>
      <c r="M269" s="232"/>
      <c r="N269" s="233"/>
      <c r="O269" s="233"/>
      <c r="P269" s="233"/>
      <c r="Q269" s="233"/>
      <c r="R269" s="233"/>
      <c r="S269" s="233"/>
      <c r="T269" s="234"/>
      <c r="AT269" s="228" t="s">
        <v>145</v>
      </c>
      <c r="AU269" s="228" t="s">
        <v>78</v>
      </c>
      <c r="AV269" s="12" t="s">
        <v>78</v>
      </c>
      <c r="AW269" s="12" t="s">
        <v>33</v>
      </c>
      <c r="AX269" s="12" t="s">
        <v>69</v>
      </c>
      <c r="AY269" s="228" t="s">
        <v>136</v>
      </c>
    </row>
    <row r="270" s="12" customFormat="1">
      <c r="B270" s="227"/>
      <c r="D270" s="223" t="s">
        <v>145</v>
      </c>
      <c r="E270" s="228" t="s">
        <v>5</v>
      </c>
      <c r="F270" s="229" t="s">
        <v>383</v>
      </c>
      <c r="H270" s="230">
        <v>4</v>
      </c>
      <c r="I270" s="231"/>
      <c r="L270" s="227"/>
      <c r="M270" s="232"/>
      <c r="N270" s="233"/>
      <c r="O270" s="233"/>
      <c r="P270" s="233"/>
      <c r="Q270" s="233"/>
      <c r="R270" s="233"/>
      <c r="S270" s="233"/>
      <c r="T270" s="234"/>
      <c r="AT270" s="228" t="s">
        <v>145</v>
      </c>
      <c r="AU270" s="228" t="s">
        <v>78</v>
      </c>
      <c r="AV270" s="12" t="s">
        <v>78</v>
      </c>
      <c r="AW270" s="12" t="s">
        <v>33</v>
      </c>
      <c r="AX270" s="12" t="s">
        <v>69</v>
      </c>
      <c r="AY270" s="228" t="s">
        <v>136</v>
      </c>
    </row>
    <row r="271" s="12" customFormat="1">
      <c r="B271" s="227"/>
      <c r="D271" s="223" t="s">
        <v>145</v>
      </c>
      <c r="E271" s="228" t="s">
        <v>5</v>
      </c>
      <c r="F271" s="229" t="s">
        <v>384</v>
      </c>
      <c r="H271" s="230">
        <v>5</v>
      </c>
      <c r="I271" s="231"/>
      <c r="L271" s="227"/>
      <c r="M271" s="232"/>
      <c r="N271" s="233"/>
      <c r="O271" s="233"/>
      <c r="P271" s="233"/>
      <c r="Q271" s="233"/>
      <c r="R271" s="233"/>
      <c r="S271" s="233"/>
      <c r="T271" s="234"/>
      <c r="AT271" s="228" t="s">
        <v>145</v>
      </c>
      <c r="AU271" s="228" t="s">
        <v>78</v>
      </c>
      <c r="AV271" s="12" t="s">
        <v>78</v>
      </c>
      <c r="AW271" s="12" t="s">
        <v>33</v>
      </c>
      <c r="AX271" s="12" t="s">
        <v>69</v>
      </c>
      <c r="AY271" s="228" t="s">
        <v>136</v>
      </c>
    </row>
    <row r="272" s="12" customFormat="1">
      <c r="B272" s="227"/>
      <c r="D272" s="223" t="s">
        <v>145</v>
      </c>
      <c r="E272" s="228" t="s">
        <v>5</v>
      </c>
      <c r="F272" s="229" t="s">
        <v>385</v>
      </c>
      <c r="H272" s="230">
        <v>4</v>
      </c>
      <c r="I272" s="231"/>
      <c r="L272" s="227"/>
      <c r="M272" s="232"/>
      <c r="N272" s="233"/>
      <c r="O272" s="233"/>
      <c r="P272" s="233"/>
      <c r="Q272" s="233"/>
      <c r="R272" s="233"/>
      <c r="S272" s="233"/>
      <c r="T272" s="234"/>
      <c r="AT272" s="228" t="s">
        <v>145</v>
      </c>
      <c r="AU272" s="228" t="s">
        <v>78</v>
      </c>
      <c r="AV272" s="12" t="s">
        <v>78</v>
      </c>
      <c r="AW272" s="12" t="s">
        <v>33</v>
      </c>
      <c r="AX272" s="12" t="s">
        <v>69</v>
      </c>
      <c r="AY272" s="228" t="s">
        <v>136</v>
      </c>
    </row>
    <row r="273" s="12" customFormat="1">
      <c r="B273" s="227"/>
      <c r="D273" s="223" t="s">
        <v>145</v>
      </c>
      <c r="E273" s="228" t="s">
        <v>5</v>
      </c>
      <c r="F273" s="229" t="s">
        <v>386</v>
      </c>
      <c r="H273" s="230">
        <v>3</v>
      </c>
      <c r="I273" s="231"/>
      <c r="L273" s="227"/>
      <c r="M273" s="232"/>
      <c r="N273" s="233"/>
      <c r="O273" s="233"/>
      <c r="P273" s="233"/>
      <c r="Q273" s="233"/>
      <c r="R273" s="233"/>
      <c r="S273" s="233"/>
      <c r="T273" s="234"/>
      <c r="AT273" s="228" t="s">
        <v>145</v>
      </c>
      <c r="AU273" s="228" t="s">
        <v>78</v>
      </c>
      <c r="AV273" s="12" t="s">
        <v>78</v>
      </c>
      <c r="AW273" s="12" t="s">
        <v>33</v>
      </c>
      <c r="AX273" s="12" t="s">
        <v>69</v>
      </c>
      <c r="AY273" s="228" t="s">
        <v>136</v>
      </c>
    </row>
    <row r="274" s="12" customFormat="1">
      <c r="B274" s="227"/>
      <c r="D274" s="223" t="s">
        <v>145</v>
      </c>
      <c r="E274" s="228" t="s">
        <v>5</v>
      </c>
      <c r="F274" s="229" t="s">
        <v>387</v>
      </c>
      <c r="H274" s="230">
        <v>1</v>
      </c>
      <c r="I274" s="231"/>
      <c r="L274" s="227"/>
      <c r="M274" s="232"/>
      <c r="N274" s="233"/>
      <c r="O274" s="233"/>
      <c r="P274" s="233"/>
      <c r="Q274" s="233"/>
      <c r="R274" s="233"/>
      <c r="S274" s="233"/>
      <c r="T274" s="234"/>
      <c r="AT274" s="228" t="s">
        <v>145</v>
      </c>
      <c r="AU274" s="228" t="s">
        <v>78</v>
      </c>
      <c r="AV274" s="12" t="s">
        <v>78</v>
      </c>
      <c r="AW274" s="12" t="s">
        <v>33</v>
      </c>
      <c r="AX274" s="12" t="s">
        <v>69</v>
      </c>
      <c r="AY274" s="228" t="s">
        <v>136</v>
      </c>
    </row>
    <row r="275" s="12" customFormat="1">
      <c r="B275" s="227"/>
      <c r="D275" s="223" t="s">
        <v>145</v>
      </c>
      <c r="E275" s="228" t="s">
        <v>5</v>
      </c>
      <c r="F275" s="229" t="s">
        <v>388</v>
      </c>
      <c r="H275" s="230">
        <v>2</v>
      </c>
      <c r="I275" s="231"/>
      <c r="L275" s="227"/>
      <c r="M275" s="232"/>
      <c r="N275" s="233"/>
      <c r="O275" s="233"/>
      <c r="P275" s="233"/>
      <c r="Q275" s="233"/>
      <c r="R275" s="233"/>
      <c r="S275" s="233"/>
      <c r="T275" s="234"/>
      <c r="AT275" s="228" t="s">
        <v>145</v>
      </c>
      <c r="AU275" s="228" t="s">
        <v>78</v>
      </c>
      <c r="AV275" s="12" t="s">
        <v>78</v>
      </c>
      <c r="AW275" s="12" t="s">
        <v>33</v>
      </c>
      <c r="AX275" s="12" t="s">
        <v>69</v>
      </c>
      <c r="AY275" s="228" t="s">
        <v>136</v>
      </c>
    </row>
    <row r="276" s="12" customFormat="1">
      <c r="B276" s="227"/>
      <c r="D276" s="223" t="s">
        <v>145</v>
      </c>
      <c r="E276" s="228" t="s">
        <v>5</v>
      </c>
      <c r="F276" s="229" t="s">
        <v>389</v>
      </c>
      <c r="H276" s="230">
        <v>2</v>
      </c>
      <c r="I276" s="231"/>
      <c r="L276" s="227"/>
      <c r="M276" s="232"/>
      <c r="N276" s="233"/>
      <c r="O276" s="233"/>
      <c r="P276" s="233"/>
      <c r="Q276" s="233"/>
      <c r="R276" s="233"/>
      <c r="S276" s="233"/>
      <c r="T276" s="234"/>
      <c r="AT276" s="228" t="s">
        <v>145</v>
      </c>
      <c r="AU276" s="228" t="s">
        <v>78</v>
      </c>
      <c r="AV276" s="12" t="s">
        <v>78</v>
      </c>
      <c r="AW276" s="12" t="s">
        <v>33</v>
      </c>
      <c r="AX276" s="12" t="s">
        <v>69</v>
      </c>
      <c r="AY276" s="228" t="s">
        <v>136</v>
      </c>
    </row>
    <row r="277" s="13" customFormat="1">
      <c r="B277" s="236"/>
      <c r="D277" s="223" t="s">
        <v>145</v>
      </c>
      <c r="E277" s="237" t="s">
        <v>5</v>
      </c>
      <c r="F277" s="238" t="s">
        <v>390</v>
      </c>
      <c r="H277" s="237" t="s">
        <v>5</v>
      </c>
      <c r="I277" s="239"/>
      <c r="L277" s="236"/>
      <c r="M277" s="240"/>
      <c r="N277" s="241"/>
      <c r="O277" s="241"/>
      <c r="P277" s="241"/>
      <c r="Q277" s="241"/>
      <c r="R277" s="241"/>
      <c r="S277" s="241"/>
      <c r="T277" s="242"/>
      <c r="AT277" s="237" t="s">
        <v>145</v>
      </c>
      <c r="AU277" s="237" t="s">
        <v>78</v>
      </c>
      <c r="AV277" s="13" t="s">
        <v>76</v>
      </c>
      <c r="AW277" s="13" t="s">
        <v>33</v>
      </c>
      <c r="AX277" s="13" t="s">
        <v>69</v>
      </c>
      <c r="AY277" s="237" t="s">
        <v>136</v>
      </c>
    </row>
    <row r="278" s="12" customFormat="1">
      <c r="B278" s="227"/>
      <c r="D278" s="223" t="s">
        <v>145</v>
      </c>
      <c r="E278" s="228" t="s">
        <v>5</v>
      </c>
      <c r="F278" s="229" t="s">
        <v>391</v>
      </c>
      <c r="H278" s="230">
        <v>1</v>
      </c>
      <c r="I278" s="231"/>
      <c r="L278" s="227"/>
      <c r="M278" s="232"/>
      <c r="N278" s="233"/>
      <c r="O278" s="233"/>
      <c r="P278" s="233"/>
      <c r="Q278" s="233"/>
      <c r="R278" s="233"/>
      <c r="S278" s="233"/>
      <c r="T278" s="234"/>
      <c r="AT278" s="228" t="s">
        <v>145</v>
      </c>
      <c r="AU278" s="228" t="s">
        <v>78</v>
      </c>
      <c r="AV278" s="12" t="s">
        <v>78</v>
      </c>
      <c r="AW278" s="12" t="s">
        <v>33</v>
      </c>
      <c r="AX278" s="12" t="s">
        <v>69</v>
      </c>
      <c r="AY278" s="228" t="s">
        <v>136</v>
      </c>
    </row>
    <row r="279" s="12" customFormat="1">
      <c r="B279" s="227"/>
      <c r="D279" s="223" t="s">
        <v>145</v>
      </c>
      <c r="E279" s="228" t="s">
        <v>5</v>
      </c>
      <c r="F279" s="229" t="s">
        <v>392</v>
      </c>
      <c r="H279" s="230">
        <v>1</v>
      </c>
      <c r="I279" s="231"/>
      <c r="L279" s="227"/>
      <c r="M279" s="232"/>
      <c r="N279" s="233"/>
      <c r="O279" s="233"/>
      <c r="P279" s="233"/>
      <c r="Q279" s="233"/>
      <c r="R279" s="233"/>
      <c r="S279" s="233"/>
      <c r="T279" s="234"/>
      <c r="AT279" s="228" t="s">
        <v>145</v>
      </c>
      <c r="AU279" s="228" t="s">
        <v>78</v>
      </c>
      <c r="AV279" s="12" t="s">
        <v>78</v>
      </c>
      <c r="AW279" s="12" t="s">
        <v>33</v>
      </c>
      <c r="AX279" s="12" t="s">
        <v>69</v>
      </c>
      <c r="AY279" s="228" t="s">
        <v>136</v>
      </c>
    </row>
    <row r="280" s="12" customFormat="1">
      <c r="B280" s="227"/>
      <c r="D280" s="223" t="s">
        <v>145</v>
      </c>
      <c r="E280" s="228" t="s">
        <v>5</v>
      </c>
      <c r="F280" s="229" t="s">
        <v>393</v>
      </c>
      <c r="H280" s="230">
        <v>1</v>
      </c>
      <c r="I280" s="231"/>
      <c r="L280" s="227"/>
      <c r="M280" s="232"/>
      <c r="N280" s="233"/>
      <c r="O280" s="233"/>
      <c r="P280" s="233"/>
      <c r="Q280" s="233"/>
      <c r="R280" s="233"/>
      <c r="S280" s="233"/>
      <c r="T280" s="234"/>
      <c r="AT280" s="228" t="s">
        <v>145</v>
      </c>
      <c r="AU280" s="228" t="s">
        <v>78</v>
      </c>
      <c r="AV280" s="12" t="s">
        <v>78</v>
      </c>
      <c r="AW280" s="12" t="s">
        <v>33</v>
      </c>
      <c r="AX280" s="12" t="s">
        <v>69</v>
      </c>
      <c r="AY280" s="228" t="s">
        <v>136</v>
      </c>
    </row>
    <row r="281" s="12" customFormat="1">
      <c r="B281" s="227"/>
      <c r="D281" s="223" t="s">
        <v>145</v>
      </c>
      <c r="E281" s="228" t="s">
        <v>5</v>
      </c>
      <c r="F281" s="229" t="s">
        <v>394</v>
      </c>
      <c r="H281" s="230">
        <v>1</v>
      </c>
      <c r="I281" s="231"/>
      <c r="L281" s="227"/>
      <c r="M281" s="232"/>
      <c r="N281" s="233"/>
      <c r="O281" s="233"/>
      <c r="P281" s="233"/>
      <c r="Q281" s="233"/>
      <c r="R281" s="233"/>
      <c r="S281" s="233"/>
      <c r="T281" s="234"/>
      <c r="AT281" s="228" t="s">
        <v>145</v>
      </c>
      <c r="AU281" s="228" t="s">
        <v>78</v>
      </c>
      <c r="AV281" s="12" t="s">
        <v>78</v>
      </c>
      <c r="AW281" s="12" t="s">
        <v>33</v>
      </c>
      <c r="AX281" s="12" t="s">
        <v>69</v>
      </c>
      <c r="AY281" s="228" t="s">
        <v>136</v>
      </c>
    </row>
    <row r="282" s="12" customFormat="1">
      <c r="B282" s="227"/>
      <c r="D282" s="223" t="s">
        <v>145</v>
      </c>
      <c r="E282" s="228" t="s">
        <v>5</v>
      </c>
      <c r="F282" s="229" t="s">
        <v>395</v>
      </c>
      <c r="H282" s="230">
        <v>1</v>
      </c>
      <c r="I282" s="231"/>
      <c r="L282" s="227"/>
      <c r="M282" s="232"/>
      <c r="N282" s="233"/>
      <c r="O282" s="233"/>
      <c r="P282" s="233"/>
      <c r="Q282" s="233"/>
      <c r="R282" s="233"/>
      <c r="S282" s="233"/>
      <c r="T282" s="234"/>
      <c r="AT282" s="228" t="s">
        <v>145</v>
      </c>
      <c r="AU282" s="228" t="s">
        <v>78</v>
      </c>
      <c r="AV282" s="12" t="s">
        <v>78</v>
      </c>
      <c r="AW282" s="12" t="s">
        <v>33</v>
      </c>
      <c r="AX282" s="12" t="s">
        <v>69</v>
      </c>
      <c r="AY282" s="228" t="s">
        <v>136</v>
      </c>
    </row>
    <row r="283" s="12" customFormat="1">
      <c r="B283" s="227"/>
      <c r="D283" s="223" t="s">
        <v>145</v>
      </c>
      <c r="E283" s="228" t="s">
        <v>5</v>
      </c>
      <c r="F283" s="229" t="s">
        <v>396</v>
      </c>
      <c r="H283" s="230">
        <v>1</v>
      </c>
      <c r="I283" s="231"/>
      <c r="L283" s="227"/>
      <c r="M283" s="232"/>
      <c r="N283" s="233"/>
      <c r="O283" s="233"/>
      <c r="P283" s="233"/>
      <c r="Q283" s="233"/>
      <c r="R283" s="233"/>
      <c r="S283" s="233"/>
      <c r="T283" s="234"/>
      <c r="AT283" s="228" t="s">
        <v>145</v>
      </c>
      <c r="AU283" s="228" t="s">
        <v>78</v>
      </c>
      <c r="AV283" s="12" t="s">
        <v>78</v>
      </c>
      <c r="AW283" s="12" t="s">
        <v>33</v>
      </c>
      <c r="AX283" s="12" t="s">
        <v>69</v>
      </c>
      <c r="AY283" s="228" t="s">
        <v>136</v>
      </c>
    </row>
    <row r="284" s="1" customFormat="1" ht="16.5" customHeight="1">
      <c r="B284" s="210"/>
      <c r="C284" s="211" t="s">
        <v>397</v>
      </c>
      <c r="D284" s="211" t="s">
        <v>138</v>
      </c>
      <c r="E284" s="212" t="s">
        <v>398</v>
      </c>
      <c r="F284" s="213" t="s">
        <v>399</v>
      </c>
      <c r="G284" s="214" t="s">
        <v>157</v>
      </c>
      <c r="H284" s="215">
        <v>14</v>
      </c>
      <c r="I284" s="216"/>
      <c r="J284" s="217">
        <f>ROUND(I284*H284,2)</f>
        <v>0</v>
      </c>
      <c r="K284" s="213" t="s">
        <v>158</v>
      </c>
      <c r="L284" s="46"/>
      <c r="M284" s="218" t="s">
        <v>5</v>
      </c>
      <c r="N284" s="219" t="s">
        <v>40</v>
      </c>
      <c r="O284" s="47"/>
      <c r="P284" s="220">
        <f>O284*H284</f>
        <v>0</v>
      </c>
      <c r="Q284" s="220">
        <v>0</v>
      </c>
      <c r="R284" s="220">
        <f>Q284*H284</f>
        <v>0</v>
      </c>
      <c r="S284" s="220">
        <v>0</v>
      </c>
      <c r="T284" s="221">
        <f>S284*H284</f>
        <v>0</v>
      </c>
      <c r="AR284" s="24" t="s">
        <v>142</v>
      </c>
      <c r="AT284" s="24" t="s">
        <v>138</v>
      </c>
      <c r="AU284" s="24" t="s">
        <v>78</v>
      </c>
      <c r="AY284" s="24" t="s">
        <v>136</v>
      </c>
      <c r="BE284" s="222">
        <f>IF(N284="základní",J284,0)</f>
        <v>0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24" t="s">
        <v>76</v>
      </c>
      <c r="BK284" s="222">
        <f>ROUND(I284*H284,2)</f>
        <v>0</v>
      </c>
      <c r="BL284" s="24" t="s">
        <v>142</v>
      </c>
      <c r="BM284" s="24" t="s">
        <v>400</v>
      </c>
    </row>
    <row r="285" s="1" customFormat="1">
      <c r="B285" s="46"/>
      <c r="D285" s="223" t="s">
        <v>144</v>
      </c>
      <c r="F285" s="224" t="s">
        <v>399</v>
      </c>
      <c r="I285" s="225"/>
      <c r="L285" s="46"/>
      <c r="M285" s="226"/>
      <c r="N285" s="47"/>
      <c r="O285" s="47"/>
      <c r="P285" s="47"/>
      <c r="Q285" s="47"/>
      <c r="R285" s="47"/>
      <c r="S285" s="47"/>
      <c r="T285" s="85"/>
      <c r="AT285" s="24" t="s">
        <v>144</v>
      </c>
      <c r="AU285" s="24" t="s">
        <v>78</v>
      </c>
    </row>
    <row r="286" s="1" customFormat="1">
      <c r="B286" s="46"/>
      <c r="D286" s="223" t="s">
        <v>160</v>
      </c>
      <c r="F286" s="235" t="s">
        <v>401</v>
      </c>
      <c r="I286" s="225"/>
      <c r="L286" s="46"/>
      <c r="M286" s="226"/>
      <c r="N286" s="47"/>
      <c r="O286" s="47"/>
      <c r="P286" s="47"/>
      <c r="Q286" s="47"/>
      <c r="R286" s="47"/>
      <c r="S286" s="47"/>
      <c r="T286" s="85"/>
      <c r="AT286" s="24" t="s">
        <v>160</v>
      </c>
      <c r="AU286" s="24" t="s">
        <v>78</v>
      </c>
    </row>
    <row r="287" s="13" customFormat="1">
      <c r="B287" s="236"/>
      <c r="D287" s="223" t="s">
        <v>145</v>
      </c>
      <c r="E287" s="237" t="s">
        <v>5</v>
      </c>
      <c r="F287" s="238" t="s">
        <v>402</v>
      </c>
      <c r="H287" s="237" t="s">
        <v>5</v>
      </c>
      <c r="I287" s="239"/>
      <c r="L287" s="236"/>
      <c r="M287" s="240"/>
      <c r="N287" s="241"/>
      <c r="O287" s="241"/>
      <c r="P287" s="241"/>
      <c r="Q287" s="241"/>
      <c r="R287" s="241"/>
      <c r="S287" s="241"/>
      <c r="T287" s="242"/>
      <c r="AT287" s="237" t="s">
        <v>145</v>
      </c>
      <c r="AU287" s="237" t="s">
        <v>78</v>
      </c>
      <c r="AV287" s="13" t="s">
        <v>76</v>
      </c>
      <c r="AW287" s="13" t="s">
        <v>33</v>
      </c>
      <c r="AX287" s="13" t="s">
        <v>69</v>
      </c>
      <c r="AY287" s="237" t="s">
        <v>136</v>
      </c>
    </row>
    <row r="288" s="12" customFormat="1">
      <c r="B288" s="227"/>
      <c r="D288" s="223" t="s">
        <v>145</v>
      </c>
      <c r="E288" s="228" t="s">
        <v>5</v>
      </c>
      <c r="F288" s="229" t="s">
        <v>403</v>
      </c>
      <c r="H288" s="230">
        <v>1</v>
      </c>
      <c r="I288" s="231"/>
      <c r="L288" s="227"/>
      <c r="M288" s="232"/>
      <c r="N288" s="233"/>
      <c r="O288" s="233"/>
      <c r="P288" s="233"/>
      <c r="Q288" s="233"/>
      <c r="R288" s="233"/>
      <c r="S288" s="233"/>
      <c r="T288" s="234"/>
      <c r="AT288" s="228" t="s">
        <v>145</v>
      </c>
      <c r="AU288" s="228" t="s">
        <v>78</v>
      </c>
      <c r="AV288" s="12" t="s">
        <v>78</v>
      </c>
      <c r="AW288" s="12" t="s">
        <v>33</v>
      </c>
      <c r="AX288" s="12" t="s">
        <v>69</v>
      </c>
      <c r="AY288" s="228" t="s">
        <v>136</v>
      </c>
    </row>
    <row r="289" s="12" customFormat="1">
      <c r="B289" s="227"/>
      <c r="D289" s="223" t="s">
        <v>145</v>
      </c>
      <c r="E289" s="228" t="s">
        <v>5</v>
      </c>
      <c r="F289" s="229" t="s">
        <v>404</v>
      </c>
      <c r="H289" s="230">
        <v>2</v>
      </c>
      <c r="I289" s="231"/>
      <c r="L289" s="227"/>
      <c r="M289" s="232"/>
      <c r="N289" s="233"/>
      <c r="O289" s="233"/>
      <c r="P289" s="233"/>
      <c r="Q289" s="233"/>
      <c r="R289" s="233"/>
      <c r="S289" s="233"/>
      <c r="T289" s="234"/>
      <c r="AT289" s="228" t="s">
        <v>145</v>
      </c>
      <c r="AU289" s="228" t="s">
        <v>78</v>
      </c>
      <c r="AV289" s="12" t="s">
        <v>78</v>
      </c>
      <c r="AW289" s="12" t="s">
        <v>33</v>
      </c>
      <c r="AX289" s="12" t="s">
        <v>69</v>
      </c>
      <c r="AY289" s="228" t="s">
        <v>136</v>
      </c>
    </row>
    <row r="290" s="12" customFormat="1">
      <c r="B290" s="227"/>
      <c r="D290" s="223" t="s">
        <v>145</v>
      </c>
      <c r="E290" s="228" t="s">
        <v>5</v>
      </c>
      <c r="F290" s="229" t="s">
        <v>388</v>
      </c>
      <c r="H290" s="230">
        <v>2</v>
      </c>
      <c r="I290" s="231"/>
      <c r="L290" s="227"/>
      <c r="M290" s="232"/>
      <c r="N290" s="233"/>
      <c r="O290" s="233"/>
      <c r="P290" s="233"/>
      <c r="Q290" s="233"/>
      <c r="R290" s="233"/>
      <c r="S290" s="233"/>
      <c r="T290" s="234"/>
      <c r="AT290" s="228" t="s">
        <v>145</v>
      </c>
      <c r="AU290" s="228" t="s">
        <v>78</v>
      </c>
      <c r="AV290" s="12" t="s">
        <v>78</v>
      </c>
      <c r="AW290" s="12" t="s">
        <v>33</v>
      </c>
      <c r="AX290" s="12" t="s">
        <v>69</v>
      </c>
      <c r="AY290" s="228" t="s">
        <v>136</v>
      </c>
    </row>
    <row r="291" s="12" customFormat="1">
      <c r="B291" s="227"/>
      <c r="D291" s="223" t="s">
        <v>145</v>
      </c>
      <c r="E291" s="228" t="s">
        <v>5</v>
      </c>
      <c r="F291" s="229" t="s">
        <v>389</v>
      </c>
      <c r="H291" s="230">
        <v>2</v>
      </c>
      <c r="I291" s="231"/>
      <c r="L291" s="227"/>
      <c r="M291" s="232"/>
      <c r="N291" s="233"/>
      <c r="O291" s="233"/>
      <c r="P291" s="233"/>
      <c r="Q291" s="233"/>
      <c r="R291" s="233"/>
      <c r="S291" s="233"/>
      <c r="T291" s="234"/>
      <c r="AT291" s="228" t="s">
        <v>145</v>
      </c>
      <c r="AU291" s="228" t="s">
        <v>78</v>
      </c>
      <c r="AV291" s="12" t="s">
        <v>78</v>
      </c>
      <c r="AW291" s="12" t="s">
        <v>33</v>
      </c>
      <c r="AX291" s="12" t="s">
        <v>69</v>
      </c>
      <c r="AY291" s="228" t="s">
        <v>136</v>
      </c>
    </row>
    <row r="292" s="12" customFormat="1">
      <c r="B292" s="227"/>
      <c r="D292" s="223" t="s">
        <v>145</v>
      </c>
      <c r="E292" s="228" t="s">
        <v>5</v>
      </c>
      <c r="F292" s="229" t="s">
        <v>391</v>
      </c>
      <c r="H292" s="230">
        <v>1</v>
      </c>
      <c r="I292" s="231"/>
      <c r="L292" s="227"/>
      <c r="M292" s="232"/>
      <c r="N292" s="233"/>
      <c r="O292" s="233"/>
      <c r="P292" s="233"/>
      <c r="Q292" s="233"/>
      <c r="R292" s="233"/>
      <c r="S292" s="233"/>
      <c r="T292" s="234"/>
      <c r="AT292" s="228" t="s">
        <v>145</v>
      </c>
      <c r="AU292" s="228" t="s">
        <v>78</v>
      </c>
      <c r="AV292" s="12" t="s">
        <v>78</v>
      </c>
      <c r="AW292" s="12" t="s">
        <v>33</v>
      </c>
      <c r="AX292" s="12" t="s">
        <v>69</v>
      </c>
      <c r="AY292" s="228" t="s">
        <v>136</v>
      </c>
    </row>
    <row r="293" s="12" customFormat="1">
      <c r="B293" s="227"/>
      <c r="D293" s="223" t="s">
        <v>145</v>
      </c>
      <c r="E293" s="228" t="s">
        <v>5</v>
      </c>
      <c r="F293" s="229" t="s">
        <v>392</v>
      </c>
      <c r="H293" s="230">
        <v>1</v>
      </c>
      <c r="I293" s="231"/>
      <c r="L293" s="227"/>
      <c r="M293" s="232"/>
      <c r="N293" s="233"/>
      <c r="O293" s="233"/>
      <c r="P293" s="233"/>
      <c r="Q293" s="233"/>
      <c r="R293" s="233"/>
      <c r="S293" s="233"/>
      <c r="T293" s="234"/>
      <c r="AT293" s="228" t="s">
        <v>145</v>
      </c>
      <c r="AU293" s="228" t="s">
        <v>78</v>
      </c>
      <c r="AV293" s="12" t="s">
        <v>78</v>
      </c>
      <c r="AW293" s="12" t="s">
        <v>33</v>
      </c>
      <c r="AX293" s="12" t="s">
        <v>69</v>
      </c>
      <c r="AY293" s="228" t="s">
        <v>136</v>
      </c>
    </row>
    <row r="294" s="12" customFormat="1">
      <c r="B294" s="227"/>
      <c r="D294" s="223" t="s">
        <v>145</v>
      </c>
      <c r="E294" s="228" t="s">
        <v>5</v>
      </c>
      <c r="F294" s="229" t="s">
        <v>393</v>
      </c>
      <c r="H294" s="230">
        <v>1</v>
      </c>
      <c r="I294" s="231"/>
      <c r="L294" s="227"/>
      <c r="M294" s="232"/>
      <c r="N294" s="233"/>
      <c r="O294" s="233"/>
      <c r="P294" s="233"/>
      <c r="Q294" s="233"/>
      <c r="R294" s="233"/>
      <c r="S294" s="233"/>
      <c r="T294" s="234"/>
      <c r="AT294" s="228" t="s">
        <v>145</v>
      </c>
      <c r="AU294" s="228" t="s">
        <v>78</v>
      </c>
      <c r="AV294" s="12" t="s">
        <v>78</v>
      </c>
      <c r="AW294" s="12" t="s">
        <v>33</v>
      </c>
      <c r="AX294" s="12" t="s">
        <v>69</v>
      </c>
      <c r="AY294" s="228" t="s">
        <v>136</v>
      </c>
    </row>
    <row r="295" s="12" customFormat="1">
      <c r="B295" s="227"/>
      <c r="D295" s="223" t="s">
        <v>145</v>
      </c>
      <c r="E295" s="228" t="s">
        <v>5</v>
      </c>
      <c r="F295" s="229" t="s">
        <v>394</v>
      </c>
      <c r="H295" s="230">
        <v>1</v>
      </c>
      <c r="I295" s="231"/>
      <c r="L295" s="227"/>
      <c r="M295" s="232"/>
      <c r="N295" s="233"/>
      <c r="O295" s="233"/>
      <c r="P295" s="233"/>
      <c r="Q295" s="233"/>
      <c r="R295" s="233"/>
      <c r="S295" s="233"/>
      <c r="T295" s="234"/>
      <c r="AT295" s="228" t="s">
        <v>145</v>
      </c>
      <c r="AU295" s="228" t="s">
        <v>78</v>
      </c>
      <c r="AV295" s="12" t="s">
        <v>78</v>
      </c>
      <c r="AW295" s="12" t="s">
        <v>33</v>
      </c>
      <c r="AX295" s="12" t="s">
        <v>69</v>
      </c>
      <c r="AY295" s="228" t="s">
        <v>136</v>
      </c>
    </row>
    <row r="296" s="12" customFormat="1">
      <c r="B296" s="227"/>
      <c r="D296" s="223" t="s">
        <v>145</v>
      </c>
      <c r="E296" s="228" t="s">
        <v>5</v>
      </c>
      <c r="F296" s="229" t="s">
        <v>405</v>
      </c>
      <c r="H296" s="230">
        <v>1</v>
      </c>
      <c r="I296" s="231"/>
      <c r="L296" s="227"/>
      <c r="M296" s="232"/>
      <c r="N296" s="233"/>
      <c r="O296" s="233"/>
      <c r="P296" s="233"/>
      <c r="Q296" s="233"/>
      <c r="R296" s="233"/>
      <c r="S296" s="233"/>
      <c r="T296" s="234"/>
      <c r="AT296" s="228" t="s">
        <v>145</v>
      </c>
      <c r="AU296" s="228" t="s">
        <v>78</v>
      </c>
      <c r="AV296" s="12" t="s">
        <v>78</v>
      </c>
      <c r="AW296" s="12" t="s">
        <v>33</v>
      </c>
      <c r="AX296" s="12" t="s">
        <v>69</v>
      </c>
      <c r="AY296" s="228" t="s">
        <v>136</v>
      </c>
    </row>
    <row r="297" s="12" customFormat="1">
      <c r="B297" s="227"/>
      <c r="D297" s="223" t="s">
        <v>145</v>
      </c>
      <c r="E297" s="228" t="s">
        <v>5</v>
      </c>
      <c r="F297" s="229" t="s">
        <v>395</v>
      </c>
      <c r="H297" s="230">
        <v>1</v>
      </c>
      <c r="I297" s="231"/>
      <c r="L297" s="227"/>
      <c r="M297" s="232"/>
      <c r="N297" s="233"/>
      <c r="O297" s="233"/>
      <c r="P297" s="233"/>
      <c r="Q297" s="233"/>
      <c r="R297" s="233"/>
      <c r="S297" s="233"/>
      <c r="T297" s="234"/>
      <c r="AT297" s="228" t="s">
        <v>145</v>
      </c>
      <c r="AU297" s="228" t="s">
        <v>78</v>
      </c>
      <c r="AV297" s="12" t="s">
        <v>78</v>
      </c>
      <c r="AW297" s="12" t="s">
        <v>33</v>
      </c>
      <c r="AX297" s="12" t="s">
        <v>69</v>
      </c>
      <c r="AY297" s="228" t="s">
        <v>136</v>
      </c>
    </row>
    <row r="298" s="12" customFormat="1">
      <c r="B298" s="227"/>
      <c r="D298" s="223" t="s">
        <v>145</v>
      </c>
      <c r="E298" s="228" t="s">
        <v>5</v>
      </c>
      <c r="F298" s="229" t="s">
        <v>396</v>
      </c>
      <c r="H298" s="230">
        <v>1</v>
      </c>
      <c r="I298" s="231"/>
      <c r="L298" s="227"/>
      <c r="M298" s="232"/>
      <c r="N298" s="233"/>
      <c r="O298" s="233"/>
      <c r="P298" s="233"/>
      <c r="Q298" s="233"/>
      <c r="R298" s="233"/>
      <c r="S298" s="233"/>
      <c r="T298" s="234"/>
      <c r="AT298" s="228" t="s">
        <v>145</v>
      </c>
      <c r="AU298" s="228" t="s">
        <v>78</v>
      </c>
      <c r="AV298" s="12" t="s">
        <v>78</v>
      </c>
      <c r="AW298" s="12" t="s">
        <v>33</v>
      </c>
      <c r="AX298" s="12" t="s">
        <v>69</v>
      </c>
      <c r="AY298" s="228" t="s">
        <v>136</v>
      </c>
    </row>
    <row r="299" s="1" customFormat="1" ht="16.5" customHeight="1">
      <c r="B299" s="210"/>
      <c r="C299" s="211" t="s">
        <v>406</v>
      </c>
      <c r="D299" s="211" t="s">
        <v>138</v>
      </c>
      <c r="E299" s="212" t="s">
        <v>407</v>
      </c>
      <c r="F299" s="213" t="s">
        <v>408</v>
      </c>
      <c r="G299" s="214" t="s">
        <v>157</v>
      </c>
      <c r="H299" s="215">
        <v>4</v>
      </c>
      <c r="I299" s="216"/>
      <c r="J299" s="217">
        <f>ROUND(I299*H299,2)</f>
        <v>0</v>
      </c>
      <c r="K299" s="213" t="s">
        <v>158</v>
      </c>
      <c r="L299" s="46"/>
      <c r="M299" s="218" t="s">
        <v>5</v>
      </c>
      <c r="N299" s="219" t="s">
        <v>40</v>
      </c>
      <c r="O299" s="47"/>
      <c r="P299" s="220">
        <f>O299*H299</f>
        <v>0</v>
      </c>
      <c r="Q299" s="220">
        <v>0</v>
      </c>
      <c r="R299" s="220">
        <f>Q299*H299</f>
        <v>0</v>
      </c>
      <c r="S299" s="220">
        <v>0</v>
      </c>
      <c r="T299" s="221">
        <f>S299*H299</f>
        <v>0</v>
      </c>
      <c r="AR299" s="24" t="s">
        <v>142</v>
      </c>
      <c r="AT299" s="24" t="s">
        <v>138</v>
      </c>
      <c r="AU299" s="24" t="s">
        <v>78</v>
      </c>
      <c r="AY299" s="24" t="s">
        <v>136</v>
      </c>
      <c r="BE299" s="222">
        <f>IF(N299="základní",J299,0)</f>
        <v>0</v>
      </c>
      <c r="BF299" s="222">
        <f>IF(N299="snížená",J299,0)</f>
        <v>0</v>
      </c>
      <c r="BG299" s="222">
        <f>IF(N299="zákl. přenesená",J299,0)</f>
        <v>0</v>
      </c>
      <c r="BH299" s="222">
        <f>IF(N299="sníž. přenesená",J299,0)</f>
        <v>0</v>
      </c>
      <c r="BI299" s="222">
        <f>IF(N299="nulová",J299,0)</f>
        <v>0</v>
      </c>
      <c r="BJ299" s="24" t="s">
        <v>76</v>
      </c>
      <c r="BK299" s="222">
        <f>ROUND(I299*H299,2)</f>
        <v>0</v>
      </c>
      <c r="BL299" s="24" t="s">
        <v>142</v>
      </c>
      <c r="BM299" s="24" t="s">
        <v>409</v>
      </c>
    </row>
    <row r="300" s="1" customFormat="1">
      <c r="B300" s="46"/>
      <c r="D300" s="223" t="s">
        <v>144</v>
      </c>
      <c r="F300" s="224" t="s">
        <v>408</v>
      </c>
      <c r="I300" s="225"/>
      <c r="L300" s="46"/>
      <c r="M300" s="226"/>
      <c r="N300" s="47"/>
      <c r="O300" s="47"/>
      <c r="P300" s="47"/>
      <c r="Q300" s="47"/>
      <c r="R300" s="47"/>
      <c r="S300" s="47"/>
      <c r="T300" s="85"/>
      <c r="AT300" s="24" t="s">
        <v>144</v>
      </c>
      <c r="AU300" s="24" t="s">
        <v>78</v>
      </c>
    </row>
    <row r="301" s="1" customFormat="1">
      <c r="B301" s="46"/>
      <c r="D301" s="223" t="s">
        <v>160</v>
      </c>
      <c r="F301" s="235" t="s">
        <v>380</v>
      </c>
      <c r="I301" s="225"/>
      <c r="L301" s="46"/>
      <c r="M301" s="226"/>
      <c r="N301" s="47"/>
      <c r="O301" s="47"/>
      <c r="P301" s="47"/>
      <c r="Q301" s="47"/>
      <c r="R301" s="47"/>
      <c r="S301" s="47"/>
      <c r="T301" s="85"/>
      <c r="AT301" s="24" t="s">
        <v>160</v>
      </c>
      <c r="AU301" s="24" t="s">
        <v>78</v>
      </c>
    </row>
    <row r="302" s="12" customFormat="1">
      <c r="B302" s="227"/>
      <c r="D302" s="223" t="s">
        <v>145</v>
      </c>
      <c r="E302" s="228" t="s">
        <v>5</v>
      </c>
      <c r="F302" s="229" t="s">
        <v>410</v>
      </c>
      <c r="H302" s="230">
        <v>4</v>
      </c>
      <c r="I302" s="231"/>
      <c r="L302" s="227"/>
      <c r="M302" s="232"/>
      <c r="N302" s="233"/>
      <c r="O302" s="233"/>
      <c r="P302" s="233"/>
      <c r="Q302" s="233"/>
      <c r="R302" s="233"/>
      <c r="S302" s="233"/>
      <c r="T302" s="234"/>
      <c r="AT302" s="228" t="s">
        <v>145</v>
      </c>
      <c r="AU302" s="228" t="s">
        <v>78</v>
      </c>
      <c r="AV302" s="12" t="s">
        <v>78</v>
      </c>
      <c r="AW302" s="12" t="s">
        <v>33</v>
      </c>
      <c r="AX302" s="12" t="s">
        <v>76</v>
      </c>
      <c r="AY302" s="228" t="s">
        <v>136</v>
      </c>
    </row>
    <row r="303" s="1" customFormat="1" ht="16.5" customHeight="1">
      <c r="B303" s="210"/>
      <c r="C303" s="211" t="s">
        <v>411</v>
      </c>
      <c r="D303" s="211" t="s">
        <v>138</v>
      </c>
      <c r="E303" s="212" t="s">
        <v>412</v>
      </c>
      <c r="F303" s="213" t="s">
        <v>413</v>
      </c>
      <c r="G303" s="214" t="s">
        <v>157</v>
      </c>
      <c r="H303" s="215">
        <v>2</v>
      </c>
      <c r="I303" s="216"/>
      <c r="J303" s="217">
        <f>ROUND(I303*H303,2)</f>
        <v>0</v>
      </c>
      <c r="K303" s="213" t="s">
        <v>158</v>
      </c>
      <c r="L303" s="46"/>
      <c r="M303" s="218" t="s">
        <v>5</v>
      </c>
      <c r="N303" s="219" t="s">
        <v>40</v>
      </c>
      <c r="O303" s="47"/>
      <c r="P303" s="220">
        <f>O303*H303</f>
        <v>0</v>
      </c>
      <c r="Q303" s="220">
        <v>0</v>
      </c>
      <c r="R303" s="220">
        <f>Q303*H303</f>
        <v>0</v>
      </c>
      <c r="S303" s="220">
        <v>0</v>
      </c>
      <c r="T303" s="221">
        <f>S303*H303</f>
        <v>0</v>
      </c>
      <c r="AR303" s="24" t="s">
        <v>142</v>
      </c>
      <c r="AT303" s="24" t="s">
        <v>138</v>
      </c>
      <c r="AU303" s="24" t="s">
        <v>78</v>
      </c>
      <c r="AY303" s="24" t="s">
        <v>136</v>
      </c>
      <c r="BE303" s="222">
        <f>IF(N303="základní",J303,0)</f>
        <v>0</v>
      </c>
      <c r="BF303" s="222">
        <f>IF(N303="snížená",J303,0)</f>
        <v>0</v>
      </c>
      <c r="BG303" s="222">
        <f>IF(N303="zákl. přenesená",J303,0)</f>
        <v>0</v>
      </c>
      <c r="BH303" s="222">
        <f>IF(N303="sníž. přenesená",J303,0)</f>
        <v>0</v>
      </c>
      <c r="BI303" s="222">
        <f>IF(N303="nulová",J303,0)</f>
        <v>0</v>
      </c>
      <c r="BJ303" s="24" t="s">
        <v>76</v>
      </c>
      <c r="BK303" s="222">
        <f>ROUND(I303*H303,2)</f>
        <v>0</v>
      </c>
      <c r="BL303" s="24" t="s">
        <v>142</v>
      </c>
      <c r="BM303" s="24" t="s">
        <v>414</v>
      </c>
    </row>
    <row r="304" s="1" customFormat="1">
      <c r="B304" s="46"/>
      <c r="D304" s="223" t="s">
        <v>144</v>
      </c>
      <c r="F304" s="224" t="s">
        <v>413</v>
      </c>
      <c r="I304" s="225"/>
      <c r="L304" s="46"/>
      <c r="M304" s="226"/>
      <c r="N304" s="47"/>
      <c r="O304" s="47"/>
      <c r="P304" s="47"/>
      <c r="Q304" s="47"/>
      <c r="R304" s="47"/>
      <c r="S304" s="47"/>
      <c r="T304" s="85"/>
      <c r="AT304" s="24" t="s">
        <v>144</v>
      </c>
      <c r="AU304" s="24" t="s">
        <v>78</v>
      </c>
    </row>
    <row r="305" s="1" customFormat="1">
      <c r="B305" s="46"/>
      <c r="D305" s="223" t="s">
        <v>160</v>
      </c>
      <c r="F305" s="235" t="s">
        <v>401</v>
      </c>
      <c r="I305" s="225"/>
      <c r="L305" s="46"/>
      <c r="M305" s="226"/>
      <c r="N305" s="47"/>
      <c r="O305" s="47"/>
      <c r="P305" s="47"/>
      <c r="Q305" s="47"/>
      <c r="R305" s="47"/>
      <c r="S305" s="47"/>
      <c r="T305" s="85"/>
      <c r="AT305" s="24" t="s">
        <v>160</v>
      </c>
      <c r="AU305" s="24" t="s">
        <v>78</v>
      </c>
    </row>
    <row r="306" s="13" customFormat="1">
      <c r="B306" s="236"/>
      <c r="D306" s="223" t="s">
        <v>145</v>
      </c>
      <c r="E306" s="237" t="s">
        <v>5</v>
      </c>
      <c r="F306" s="238" t="s">
        <v>402</v>
      </c>
      <c r="H306" s="237" t="s">
        <v>5</v>
      </c>
      <c r="I306" s="239"/>
      <c r="L306" s="236"/>
      <c r="M306" s="240"/>
      <c r="N306" s="241"/>
      <c r="O306" s="241"/>
      <c r="P306" s="241"/>
      <c r="Q306" s="241"/>
      <c r="R306" s="241"/>
      <c r="S306" s="241"/>
      <c r="T306" s="242"/>
      <c r="AT306" s="237" t="s">
        <v>145</v>
      </c>
      <c r="AU306" s="237" t="s">
        <v>78</v>
      </c>
      <c r="AV306" s="13" t="s">
        <v>76</v>
      </c>
      <c r="AW306" s="13" t="s">
        <v>33</v>
      </c>
      <c r="AX306" s="13" t="s">
        <v>69</v>
      </c>
      <c r="AY306" s="237" t="s">
        <v>136</v>
      </c>
    </row>
    <row r="307" s="12" customFormat="1">
      <c r="B307" s="227"/>
      <c r="D307" s="223" t="s">
        <v>145</v>
      </c>
      <c r="E307" s="228" t="s">
        <v>5</v>
      </c>
      <c r="F307" s="229" t="s">
        <v>415</v>
      </c>
      <c r="H307" s="230">
        <v>2</v>
      </c>
      <c r="I307" s="231"/>
      <c r="L307" s="227"/>
      <c r="M307" s="232"/>
      <c r="N307" s="233"/>
      <c r="O307" s="233"/>
      <c r="P307" s="233"/>
      <c r="Q307" s="233"/>
      <c r="R307" s="233"/>
      <c r="S307" s="233"/>
      <c r="T307" s="234"/>
      <c r="AT307" s="228" t="s">
        <v>145</v>
      </c>
      <c r="AU307" s="228" t="s">
        <v>78</v>
      </c>
      <c r="AV307" s="12" t="s">
        <v>78</v>
      </c>
      <c r="AW307" s="12" t="s">
        <v>33</v>
      </c>
      <c r="AX307" s="12" t="s">
        <v>69</v>
      </c>
      <c r="AY307" s="228" t="s">
        <v>136</v>
      </c>
    </row>
    <row r="308" s="1" customFormat="1" ht="16.5" customHeight="1">
      <c r="B308" s="210"/>
      <c r="C308" s="211" t="s">
        <v>416</v>
      </c>
      <c r="D308" s="211" t="s">
        <v>138</v>
      </c>
      <c r="E308" s="212" t="s">
        <v>417</v>
      </c>
      <c r="F308" s="213" t="s">
        <v>418</v>
      </c>
      <c r="G308" s="214" t="s">
        <v>157</v>
      </c>
      <c r="H308" s="215">
        <v>18</v>
      </c>
      <c r="I308" s="216"/>
      <c r="J308" s="217">
        <f>ROUND(I308*H308,2)</f>
        <v>0</v>
      </c>
      <c r="K308" s="213" t="s">
        <v>158</v>
      </c>
      <c r="L308" s="46"/>
      <c r="M308" s="218" t="s">
        <v>5</v>
      </c>
      <c r="N308" s="219" t="s">
        <v>40</v>
      </c>
      <c r="O308" s="47"/>
      <c r="P308" s="220">
        <f>O308*H308</f>
        <v>0</v>
      </c>
      <c r="Q308" s="220">
        <v>0</v>
      </c>
      <c r="R308" s="220">
        <f>Q308*H308</f>
        <v>0</v>
      </c>
      <c r="S308" s="220">
        <v>0</v>
      </c>
      <c r="T308" s="221">
        <f>S308*H308</f>
        <v>0</v>
      </c>
      <c r="AR308" s="24" t="s">
        <v>142</v>
      </c>
      <c r="AT308" s="24" t="s">
        <v>138</v>
      </c>
      <c r="AU308" s="24" t="s">
        <v>78</v>
      </c>
      <c r="AY308" s="24" t="s">
        <v>136</v>
      </c>
      <c r="BE308" s="222">
        <f>IF(N308="základní",J308,0)</f>
        <v>0</v>
      </c>
      <c r="BF308" s="222">
        <f>IF(N308="snížená",J308,0)</f>
        <v>0</v>
      </c>
      <c r="BG308" s="222">
        <f>IF(N308="zákl. přenesená",J308,0)</f>
        <v>0</v>
      </c>
      <c r="BH308" s="222">
        <f>IF(N308="sníž. přenesená",J308,0)</f>
        <v>0</v>
      </c>
      <c r="BI308" s="222">
        <f>IF(N308="nulová",J308,0)</f>
        <v>0</v>
      </c>
      <c r="BJ308" s="24" t="s">
        <v>76</v>
      </c>
      <c r="BK308" s="222">
        <f>ROUND(I308*H308,2)</f>
        <v>0</v>
      </c>
      <c r="BL308" s="24" t="s">
        <v>142</v>
      </c>
      <c r="BM308" s="24" t="s">
        <v>419</v>
      </c>
    </row>
    <row r="309" s="1" customFormat="1">
      <c r="B309" s="46"/>
      <c r="D309" s="223" t="s">
        <v>144</v>
      </c>
      <c r="F309" s="224" t="s">
        <v>418</v>
      </c>
      <c r="I309" s="225"/>
      <c r="L309" s="46"/>
      <c r="M309" s="226"/>
      <c r="N309" s="47"/>
      <c r="O309" s="47"/>
      <c r="P309" s="47"/>
      <c r="Q309" s="47"/>
      <c r="R309" s="47"/>
      <c r="S309" s="47"/>
      <c r="T309" s="85"/>
      <c r="AT309" s="24" t="s">
        <v>144</v>
      </c>
      <c r="AU309" s="24" t="s">
        <v>78</v>
      </c>
    </row>
    <row r="310" s="1" customFormat="1">
      <c r="B310" s="46"/>
      <c r="D310" s="223" t="s">
        <v>160</v>
      </c>
      <c r="F310" s="235" t="s">
        <v>401</v>
      </c>
      <c r="I310" s="225"/>
      <c r="L310" s="46"/>
      <c r="M310" s="226"/>
      <c r="N310" s="47"/>
      <c r="O310" s="47"/>
      <c r="P310" s="47"/>
      <c r="Q310" s="47"/>
      <c r="R310" s="47"/>
      <c r="S310" s="47"/>
      <c r="T310" s="85"/>
      <c r="AT310" s="24" t="s">
        <v>160</v>
      </c>
      <c r="AU310" s="24" t="s">
        <v>78</v>
      </c>
    </row>
    <row r="311" s="13" customFormat="1">
      <c r="B311" s="236"/>
      <c r="D311" s="223" t="s">
        <v>145</v>
      </c>
      <c r="E311" s="237" t="s">
        <v>5</v>
      </c>
      <c r="F311" s="238" t="s">
        <v>402</v>
      </c>
      <c r="H311" s="237" t="s">
        <v>5</v>
      </c>
      <c r="I311" s="239"/>
      <c r="L311" s="236"/>
      <c r="M311" s="240"/>
      <c r="N311" s="241"/>
      <c r="O311" s="241"/>
      <c r="P311" s="241"/>
      <c r="Q311" s="241"/>
      <c r="R311" s="241"/>
      <c r="S311" s="241"/>
      <c r="T311" s="242"/>
      <c r="AT311" s="237" t="s">
        <v>145</v>
      </c>
      <c r="AU311" s="237" t="s">
        <v>78</v>
      </c>
      <c r="AV311" s="13" t="s">
        <v>76</v>
      </c>
      <c r="AW311" s="13" t="s">
        <v>33</v>
      </c>
      <c r="AX311" s="13" t="s">
        <v>69</v>
      </c>
      <c r="AY311" s="237" t="s">
        <v>136</v>
      </c>
    </row>
    <row r="312" s="12" customFormat="1">
      <c r="B312" s="227"/>
      <c r="D312" s="223" t="s">
        <v>145</v>
      </c>
      <c r="E312" s="228" t="s">
        <v>5</v>
      </c>
      <c r="F312" s="229" t="s">
        <v>403</v>
      </c>
      <c r="H312" s="230">
        <v>1</v>
      </c>
      <c r="I312" s="231"/>
      <c r="L312" s="227"/>
      <c r="M312" s="232"/>
      <c r="N312" s="233"/>
      <c r="O312" s="233"/>
      <c r="P312" s="233"/>
      <c r="Q312" s="233"/>
      <c r="R312" s="233"/>
      <c r="S312" s="233"/>
      <c r="T312" s="234"/>
      <c r="AT312" s="228" t="s">
        <v>145</v>
      </c>
      <c r="AU312" s="228" t="s">
        <v>78</v>
      </c>
      <c r="AV312" s="12" t="s">
        <v>78</v>
      </c>
      <c r="AW312" s="12" t="s">
        <v>33</v>
      </c>
      <c r="AX312" s="12" t="s">
        <v>69</v>
      </c>
      <c r="AY312" s="228" t="s">
        <v>136</v>
      </c>
    </row>
    <row r="313" s="12" customFormat="1">
      <c r="B313" s="227"/>
      <c r="D313" s="223" t="s">
        <v>145</v>
      </c>
      <c r="E313" s="228" t="s">
        <v>5</v>
      </c>
      <c r="F313" s="229" t="s">
        <v>388</v>
      </c>
      <c r="H313" s="230">
        <v>2</v>
      </c>
      <c r="I313" s="231"/>
      <c r="L313" s="227"/>
      <c r="M313" s="232"/>
      <c r="N313" s="233"/>
      <c r="O313" s="233"/>
      <c r="P313" s="233"/>
      <c r="Q313" s="233"/>
      <c r="R313" s="233"/>
      <c r="S313" s="233"/>
      <c r="T313" s="234"/>
      <c r="AT313" s="228" t="s">
        <v>145</v>
      </c>
      <c r="AU313" s="228" t="s">
        <v>78</v>
      </c>
      <c r="AV313" s="12" t="s">
        <v>78</v>
      </c>
      <c r="AW313" s="12" t="s">
        <v>33</v>
      </c>
      <c r="AX313" s="12" t="s">
        <v>69</v>
      </c>
      <c r="AY313" s="228" t="s">
        <v>136</v>
      </c>
    </row>
    <row r="314" s="12" customFormat="1">
      <c r="B314" s="227"/>
      <c r="D314" s="223" t="s">
        <v>145</v>
      </c>
      <c r="E314" s="228" t="s">
        <v>5</v>
      </c>
      <c r="F314" s="229" t="s">
        <v>389</v>
      </c>
      <c r="H314" s="230">
        <v>2</v>
      </c>
      <c r="I314" s="231"/>
      <c r="L314" s="227"/>
      <c r="M314" s="232"/>
      <c r="N314" s="233"/>
      <c r="O314" s="233"/>
      <c r="P314" s="233"/>
      <c r="Q314" s="233"/>
      <c r="R314" s="233"/>
      <c r="S314" s="233"/>
      <c r="T314" s="234"/>
      <c r="AT314" s="228" t="s">
        <v>145</v>
      </c>
      <c r="AU314" s="228" t="s">
        <v>78</v>
      </c>
      <c r="AV314" s="12" t="s">
        <v>78</v>
      </c>
      <c r="AW314" s="12" t="s">
        <v>33</v>
      </c>
      <c r="AX314" s="12" t="s">
        <v>69</v>
      </c>
      <c r="AY314" s="228" t="s">
        <v>136</v>
      </c>
    </row>
    <row r="315" s="12" customFormat="1">
      <c r="B315" s="227"/>
      <c r="D315" s="223" t="s">
        <v>145</v>
      </c>
      <c r="E315" s="228" t="s">
        <v>5</v>
      </c>
      <c r="F315" s="229" t="s">
        <v>391</v>
      </c>
      <c r="H315" s="230">
        <v>1</v>
      </c>
      <c r="I315" s="231"/>
      <c r="L315" s="227"/>
      <c r="M315" s="232"/>
      <c r="N315" s="233"/>
      <c r="O315" s="233"/>
      <c r="P315" s="233"/>
      <c r="Q315" s="233"/>
      <c r="R315" s="233"/>
      <c r="S315" s="233"/>
      <c r="T315" s="234"/>
      <c r="AT315" s="228" t="s">
        <v>145</v>
      </c>
      <c r="AU315" s="228" t="s">
        <v>78</v>
      </c>
      <c r="AV315" s="12" t="s">
        <v>78</v>
      </c>
      <c r="AW315" s="12" t="s">
        <v>33</v>
      </c>
      <c r="AX315" s="12" t="s">
        <v>69</v>
      </c>
      <c r="AY315" s="228" t="s">
        <v>136</v>
      </c>
    </row>
    <row r="316" s="12" customFormat="1">
      <c r="B316" s="227"/>
      <c r="D316" s="223" t="s">
        <v>145</v>
      </c>
      <c r="E316" s="228" t="s">
        <v>5</v>
      </c>
      <c r="F316" s="229" t="s">
        <v>392</v>
      </c>
      <c r="H316" s="230">
        <v>1</v>
      </c>
      <c r="I316" s="231"/>
      <c r="L316" s="227"/>
      <c r="M316" s="232"/>
      <c r="N316" s="233"/>
      <c r="O316" s="233"/>
      <c r="P316" s="233"/>
      <c r="Q316" s="233"/>
      <c r="R316" s="233"/>
      <c r="S316" s="233"/>
      <c r="T316" s="234"/>
      <c r="AT316" s="228" t="s">
        <v>145</v>
      </c>
      <c r="AU316" s="228" t="s">
        <v>78</v>
      </c>
      <c r="AV316" s="12" t="s">
        <v>78</v>
      </c>
      <c r="AW316" s="12" t="s">
        <v>33</v>
      </c>
      <c r="AX316" s="12" t="s">
        <v>69</v>
      </c>
      <c r="AY316" s="228" t="s">
        <v>136</v>
      </c>
    </row>
    <row r="317" s="12" customFormat="1">
      <c r="B317" s="227"/>
      <c r="D317" s="223" t="s">
        <v>145</v>
      </c>
      <c r="E317" s="228" t="s">
        <v>5</v>
      </c>
      <c r="F317" s="229" t="s">
        <v>393</v>
      </c>
      <c r="H317" s="230">
        <v>1</v>
      </c>
      <c r="I317" s="231"/>
      <c r="L317" s="227"/>
      <c r="M317" s="232"/>
      <c r="N317" s="233"/>
      <c r="O317" s="233"/>
      <c r="P317" s="233"/>
      <c r="Q317" s="233"/>
      <c r="R317" s="233"/>
      <c r="S317" s="233"/>
      <c r="T317" s="234"/>
      <c r="AT317" s="228" t="s">
        <v>145</v>
      </c>
      <c r="AU317" s="228" t="s">
        <v>78</v>
      </c>
      <c r="AV317" s="12" t="s">
        <v>78</v>
      </c>
      <c r="AW317" s="12" t="s">
        <v>33</v>
      </c>
      <c r="AX317" s="12" t="s">
        <v>69</v>
      </c>
      <c r="AY317" s="228" t="s">
        <v>136</v>
      </c>
    </row>
    <row r="318" s="12" customFormat="1">
      <c r="B318" s="227"/>
      <c r="D318" s="223" t="s">
        <v>145</v>
      </c>
      <c r="E318" s="228" t="s">
        <v>5</v>
      </c>
      <c r="F318" s="229" t="s">
        <v>394</v>
      </c>
      <c r="H318" s="230">
        <v>1</v>
      </c>
      <c r="I318" s="231"/>
      <c r="L318" s="227"/>
      <c r="M318" s="232"/>
      <c r="N318" s="233"/>
      <c r="O318" s="233"/>
      <c r="P318" s="233"/>
      <c r="Q318" s="233"/>
      <c r="R318" s="233"/>
      <c r="S318" s="233"/>
      <c r="T318" s="234"/>
      <c r="AT318" s="228" t="s">
        <v>145</v>
      </c>
      <c r="AU318" s="228" t="s">
        <v>78</v>
      </c>
      <c r="AV318" s="12" t="s">
        <v>78</v>
      </c>
      <c r="AW318" s="12" t="s">
        <v>33</v>
      </c>
      <c r="AX318" s="12" t="s">
        <v>69</v>
      </c>
      <c r="AY318" s="228" t="s">
        <v>136</v>
      </c>
    </row>
    <row r="319" s="12" customFormat="1">
      <c r="B319" s="227"/>
      <c r="D319" s="223" t="s">
        <v>145</v>
      </c>
      <c r="E319" s="228" t="s">
        <v>5</v>
      </c>
      <c r="F319" s="229" t="s">
        <v>404</v>
      </c>
      <c r="H319" s="230">
        <v>2</v>
      </c>
      <c r="I319" s="231"/>
      <c r="L319" s="227"/>
      <c r="M319" s="232"/>
      <c r="N319" s="233"/>
      <c r="O319" s="233"/>
      <c r="P319" s="233"/>
      <c r="Q319" s="233"/>
      <c r="R319" s="233"/>
      <c r="S319" s="233"/>
      <c r="T319" s="234"/>
      <c r="AT319" s="228" t="s">
        <v>145</v>
      </c>
      <c r="AU319" s="228" t="s">
        <v>78</v>
      </c>
      <c r="AV319" s="12" t="s">
        <v>78</v>
      </c>
      <c r="AW319" s="12" t="s">
        <v>33</v>
      </c>
      <c r="AX319" s="12" t="s">
        <v>69</v>
      </c>
      <c r="AY319" s="228" t="s">
        <v>136</v>
      </c>
    </row>
    <row r="320" s="12" customFormat="1">
      <c r="B320" s="227"/>
      <c r="D320" s="223" t="s">
        <v>145</v>
      </c>
      <c r="E320" s="228" t="s">
        <v>5</v>
      </c>
      <c r="F320" s="229" t="s">
        <v>405</v>
      </c>
      <c r="H320" s="230">
        <v>1</v>
      </c>
      <c r="I320" s="231"/>
      <c r="L320" s="227"/>
      <c r="M320" s="232"/>
      <c r="N320" s="233"/>
      <c r="O320" s="233"/>
      <c r="P320" s="233"/>
      <c r="Q320" s="233"/>
      <c r="R320" s="233"/>
      <c r="S320" s="233"/>
      <c r="T320" s="234"/>
      <c r="AT320" s="228" t="s">
        <v>145</v>
      </c>
      <c r="AU320" s="228" t="s">
        <v>78</v>
      </c>
      <c r="AV320" s="12" t="s">
        <v>78</v>
      </c>
      <c r="AW320" s="12" t="s">
        <v>33</v>
      </c>
      <c r="AX320" s="12" t="s">
        <v>69</v>
      </c>
      <c r="AY320" s="228" t="s">
        <v>136</v>
      </c>
    </row>
    <row r="321" s="12" customFormat="1">
      <c r="B321" s="227"/>
      <c r="D321" s="223" t="s">
        <v>145</v>
      </c>
      <c r="E321" s="228" t="s">
        <v>5</v>
      </c>
      <c r="F321" s="229" t="s">
        <v>395</v>
      </c>
      <c r="H321" s="230">
        <v>1</v>
      </c>
      <c r="I321" s="231"/>
      <c r="L321" s="227"/>
      <c r="M321" s="232"/>
      <c r="N321" s="233"/>
      <c r="O321" s="233"/>
      <c r="P321" s="233"/>
      <c r="Q321" s="233"/>
      <c r="R321" s="233"/>
      <c r="S321" s="233"/>
      <c r="T321" s="234"/>
      <c r="AT321" s="228" t="s">
        <v>145</v>
      </c>
      <c r="AU321" s="228" t="s">
        <v>78</v>
      </c>
      <c r="AV321" s="12" t="s">
        <v>78</v>
      </c>
      <c r="AW321" s="12" t="s">
        <v>33</v>
      </c>
      <c r="AX321" s="12" t="s">
        <v>69</v>
      </c>
      <c r="AY321" s="228" t="s">
        <v>136</v>
      </c>
    </row>
    <row r="322" s="12" customFormat="1">
      <c r="B322" s="227"/>
      <c r="D322" s="223" t="s">
        <v>145</v>
      </c>
      <c r="E322" s="228" t="s">
        <v>5</v>
      </c>
      <c r="F322" s="229" t="s">
        <v>396</v>
      </c>
      <c r="H322" s="230">
        <v>1</v>
      </c>
      <c r="I322" s="231"/>
      <c r="L322" s="227"/>
      <c r="M322" s="232"/>
      <c r="N322" s="233"/>
      <c r="O322" s="233"/>
      <c r="P322" s="233"/>
      <c r="Q322" s="233"/>
      <c r="R322" s="233"/>
      <c r="S322" s="233"/>
      <c r="T322" s="234"/>
      <c r="AT322" s="228" t="s">
        <v>145</v>
      </c>
      <c r="AU322" s="228" t="s">
        <v>78</v>
      </c>
      <c r="AV322" s="12" t="s">
        <v>78</v>
      </c>
      <c r="AW322" s="12" t="s">
        <v>33</v>
      </c>
      <c r="AX322" s="12" t="s">
        <v>69</v>
      </c>
      <c r="AY322" s="228" t="s">
        <v>136</v>
      </c>
    </row>
    <row r="323" s="12" customFormat="1">
      <c r="B323" s="227"/>
      <c r="D323" s="223" t="s">
        <v>145</v>
      </c>
      <c r="E323" s="228" t="s">
        <v>5</v>
      </c>
      <c r="F323" s="229" t="s">
        <v>420</v>
      </c>
      <c r="H323" s="230">
        <v>4</v>
      </c>
      <c r="I323" s="231"/>
      <c r="L323" s="227"/>
      <c r="M323" s="232"/>
      <c r="N323" s="233"/>
      <c r="O323" s="233"/>
      <c r="P323" s="233"/>
      <c r="Q323" s="233"/>
      <c r="R323" s="233"/>
      <c r="S323" s="233"/>
      <c r="T323" s="234"/>
      <c r="AT323" s="228" t="s">
        <v>145</v>
      </c>
      <c r="AU323" s="228" t="s">
        <v>78</v>
      </c>
      <c r="AV323" s="12" t="s">
        <v>78</v>
      </c>
      <c r="AW323" s="12" t="s">
        <v>33</v>
      </c>
      <c r="AX323" s="12" t="s">
        <v>69</v>
      </c>
      <c r="AY323" s="228" t="s">
        <v>136</v>
      </c>
    </row>
    <row r="324" s="1" customFormat="1" ht="16.5" customHeight="1">
      <c r="B324" s="210"/>
      <c r="C324" s="211" t="s">
        <v>421</v>
      </c>
      <c r="D324" s="211" t="s">
        <v>138</v>
      </c>
      <c r="E324" s="212" t="s">
        <v>422</v>
      </c>
      <c r="F324" s="213" t="s">
        <v>423</v>
      </c>
      <c r="G324" s="214" t="s">
        <v>157</v>
      </c>
      <c r="H324" s="215">
        <v>39</v>
      </c>
      <c r="I324" s="216"/>
      <c r="J324" s="217">
        <f>ROUND(I324*H324,2)</f>
        <v>0</v>
      </c>
      <c r="K324" s="213" t="s">
        <v>158</v>
      </c>
      <c r="L324" s="46"/>
      <c r="M324" s="218" t="s">
        <v>5</v>
      </c>
      <c r="N324" s="219" t="s">
        <v>40</v>
      </c>
      <c r="O324" s="47"/>
      <c r="P324" s="220">
        <f>O324*H324</f>
        <v>0</v>
      </c>
      <c r="Q324" s="220">
        <v>0</v>
      </c>
      <c r="R324" s="220">
        <f>Q324*H324</f>
        <v>0</v>
      </c>
      <c r="S324" s="220">
        <v>0</v>
      </c>
      <c r="T324" s="221">
        <f>S324*H324</f>
        <v>0</v>
      </c>
      <c r="AR324" s="24" t="s">
        <v>142</v>
      </c>
      <c r="AT324" s="24" t="s">
        <v>138</v>
      </c>
      <c r="AU324" s="24" t="s">
        <v>78</v>
      </c>
      <c r="AY324" s="24" t="s">
        <v>136</v>
      </c>
      <c r="BE324" s="222">
        <f>IF(N324="základní",J324,0)</f>
        <v>0</v>
      </c>
      <c r="BF324" s="222">
        <f>IF(N324="snížená",J324,0)</f>
        <v>0</v>
      </c>
      <c r="BG324" s="222">
        <f>IF(N324="zákl. přenesená",J324,0)</f>
        <v>0</v>
      </c>
      <c r="BH324" s="222">
        <f>IF(N324="sníž. přenesená",J324,0)</f>
        <v>0</v>
      </c>
      <c r="BI324" s="222">
        <f>IF(N324="nulová",J324,0)</f>
        <v>0</v>
      </c>
      <c r="BJ324" s="24" t="s">
        <v>76</v>
      </c>
      <c r="BK324" s="222">
        <f>ROUND(I324*H324,2)</f>
        <v>0</v>
      </c>
      <c r="BL324" s="24" t="s">
        <v>142</v>
      </c>
      <c r="BM324" s="24" t="s">
        <v>424</v>
      </c>
    </row>
    <row r="325" s="1" customFormat="1">
      <c r="B325" s="46"/>
      <c r="D325" s="223" t="s">
        <v>144</v>
      </c>
      <c r="F325" s="224" t="s">
        <v>423</v>
      </c>
      <c r="I325" s="225"/>
      <c r="L325" s="46"/>
      <c r="M325" s="226"/>
      <c r="N325" s="47"/>
      <c r="O325" s="47"/>
      <c r="P325" s="47"/>
      <c r="Q325" s="47"/>
      <c r="R325" s="47"/>
      <c r="S325" s="47"/>
      <c r="T325" s="85"/>
      <c r="AT325" s="24" t="s">
        <v>144</v>
      </c>
      <c r="AU325" s="24" t="s">
        <v>78</v>
      </c>
    </row>
    <row r="326" s="1" customFormat="1">
      <c r="B326" s="46"/>
      <c r="D326" s="223" t="s">
        <v>160</v>
      </c>
      <c r="F326" s="235" t="s">
        <v>425</v>
      </c>
      <c r="I326" s="225"/>
      <c r="L326" s="46"/>
      <c r="M326" s="226"/>
      <c r="N326" s="47"/>
      <c r="O326" s="47"/>
      <c r="P326" s="47"/>
      <c r="Q326" s="47"/>
      <c r="R326" s="47"/>
      <c r="S326" s="47"/>
      <c r="T326" s="85"/>
      <c r="AT326" s="24" t="s">
        <v>160</v>
      </c>
      <c r="AU326" s="24" t="s">
        <v>78</v>
      </c>
    </row>
    <row r="327" s="13" customFormat="1">
      <c r="B327" s="236"/>
      <c r="D327" s="223" t="s">
        <v>145</v>
      </c>
      <c r="E327" s="237" t="s">
        <v>5</v>
      </c>
      <c r="F327" s="238" t="s">
        <v>381</v>
      </c>
      <c r="H327" s="237" t="s">
        <v>5</v>
      </c>
      <c r="I327" s="239"/>
      <c r="L327" s="236"/>
      <c r="M327" s="240"/>
      <c r="N327" s="241"/>
      <c r="O327" s="241"/>
      <c r="P327" s="241"/>
      <c r="Q327" s="241"/>
      <c r="R327" s="241"/>
      <c r="S327" s="241"/>
      <c r="T327" s="242"/>
      <c r="AT327" s="237" t="s">
        <v>145</v>
      </c>
      <c r="AU327" s="237" t="s">
        <v>78</v>
      </c>
      <c r="AV327" s="13" t="s">
        <v>76</v>
      </c>
      <c r="AW327" s="13" t="s">
        <v>33</v>
      </c>
      <c r="AX327" s="13" t="s">
        <v>69</v>
      </c>
      <c r="AY327" s="237" t="s">
        <v>136</v>
      </c>
    </row>
    <row r="328" s="12" customFormat="1">
      <c r="B328" s="227"/>
      <c r="D328" s="223" t="s">
        <v>145</v>
      </c>
      <c r="E328" s="228" t="s">
        <v>5</v>
      </c>
      <c r="F328" s="229" t="s">
        <v>382</v>
      </c>
      <c r="H328" s="230">
        <v>4</v>
      </c>
      <c r="I328" s="231"/>
      <c r="L328" s="227"/>
      <c r="M328" s="232"/>
      <c r="N328" s="233"/>
      <c r="O328" s="233"/>
      <c r="P328" s="233"/>
      <c r="Q328" s="233"/>
      <c r="R328" s="233"/>
      <c r="S328" s="233"/>
      <c r="T328" s="234"/>
      <c r="AT328" s="228" t="s">
        <v>145</v>
      </c>
      <c r="AU328" s="228" t="s">
        <v>78</v>
      </c>
      <c r="AV328" s="12" t="s">
        <v>78</v>
      </c>
      <c r="AW328" s="12" t="s">
        <v>33</v>
      </c>
      <c r="AX328" s="12" t="s">
        <v>69</v>
      </c>
      <c r="AY328" s="228" t="s">
        <v>136</v>
      </c>
    </row>
    <row r="329" s="12" customFormat="1">
      <c r="B329" s="227"/>
      <c r="D329" s="223" t="s">
        <v>145</v>
      </c>
      <c r="E329" s="228" t="s">
        <v>5</v>
      </c>
      <c r="F329" s="229" t="s">
        <v>383</v>
      </c>
      <c r="H329" s="230">
        <v>4</v>
      </c>
      <c r="I329" s="231"/>
      <c r="L329" s="227"/>
      <c r="M329" s="232"/>
      <c r="N329" s="233"/>
      <c r="O329" s="233"/>
      <c r="P329" s="233"/>
      <c r="Q329" s="233"/>
      <c r="R329" s="233"/>
      <c r="S329" s="233"/>
      <c r="T329" s="234"/>
      <c r="AT329" s="228" t="s">
        <v>145</v>
      </c>
      <c r="AU329" s="228" t="s">
        <v>78</v>
      </c>
      <c r="AV329" s="12" t="s">
        <v>78</v>
      </c>
      <c r="AW329" s="12" t="s">
        <v>33</v>
      </c>
      <c r="AX329" s="12" t="s">
        <v>69</v>
      </c>
      <c r="AY329" s="228" t="s">
        <v>136</v>
      </c>
    </row>
    <row r="330" s="12" customFormat="1">
      <c r="B330" s="227"/>
      <c r="D330" s="223" t="s">
        <v>145</v>
      </c>
      <c r="E330" s="228" t="s">
        <v>5</v>
      </c>
      <c r="F330" s="229" t="s">
        <v>384</v>
      </c>
      <c r="H330" s="230">
        <v>5</v>
      </c>
      <c r="I330" s="231"/>
      <c r="L330" s="227"/>
      <c r="M330" s="232"/>
      <c r="N330" s="233"/>
      <c r="O330" s="233"/>
      <c r="P330" s="233"/>
      <c r="Q330" s="233"/>
      <c r="R330" s="233"/>
      <c r="S330" s="233"/>
      <c r="T330" s="234"/>
      <c r="AT330" s="228" t="s">
        <v>145</v>
      </c>
      <c r="AU330" s="228" t="s">
        <v>78</v>
      </c>
      <c r="AV330" s="12" t="s">
        <v>78</v>
      </c>
      <c r="AW330" s="12" t="s">
        <v>33</v>
      </c>
      <c r="AX330" s="12" t="s">
        <v>69</v>
      </c>
      <c r="AY330" s="228" t="s">
        <v>136</v>
      </c>
    </row>
    <row r="331" s="12" customFormat="1">
      <c r="B331" s="227"/>
      <c r="D331" s="223" t="s">
        <v>145</v>
      </c>
      <c r="E331" s="228" t="s">
        <v>5</v>
      </c>
      <c r="F331" s="229" t="s">
        <v>385</v>
      </c>
      <c r="H331" s="230">
        <v>4</v>
      </c>
      <c r="I331" s="231"/>
      <c r="L331" s="227"/>
      <c r="M331" s="232"/>
      <c r="N331" s="233"/>
      <c r="O331" s="233"/>
      <c r="P331" s="233"/>
      <c r="Q331" s="233"/>
      <c r="R331" s="233"/>
      <c r="S331" s="233"/>
      <c r="T331" s="234"/>
      <c r="AT331" s="228" t="s">
        <v>145</v>
      </c>
      <c r="AU331" s="228" t="s">
        <v>78</v>
      </c>
      <c r="AV331" s="12" t="s">
        <v>78</v>
      </c>
      <c r="AW331" s="12" t="s">
        <v>33</v>
      </c>
      <c r="AX331" s="12" t="s">
        <v>69</v>
      </c>
      <c r="AY331" s="228" t="s">
        <v>136</v>
      </c>
    </row>
    <row r="332" s="12" customFormat="1">
      <c r="B332" s="227"/>
      <c r="D332" s="223" t="s">
        <v>145</v>
      </c>
      <c r="E332" s="228" t="s">
        <v>5</v>
      </c>
      <c r="F332" s="229" t="s">
        <v>386</v>
      </c>
      <c r="H332" s="230">
        <v>3</v>
      </c>
      <c r="I332" s="231"/>
      <c r="L332" s="227"/>
      <c r="M332" s="232"/>
      <c r="N332" s="233"/>
      <c r="O332" s="233"/>
      <c r="P332" s="233"/>
      <c r="Q332" s="233"/>
      <c r="R332" s="233"/>
      <c r="S332" s="233"/>
      <c r="T332" s="234"/>
      <c r="AT332" s="228" t="s">
        <v>145</v>
      </c>
      <c r="AU332" s="228" t="s">
        <v>78</v>
      </c>
      <c r="AV332" s="12" t="s">
        <v>78</v>
      </c>
      <c r="AW332" s="12" t="s">
        <v>33</v>
      </c>
      <c r="AX332" s="12" t="s">
        <v>69</v>
      </c>
      <c r="AY332" s="228" t="s">
        <v>136</v>
      </c>
    </row>
    <row r="333" s="12" customFormat="1">
      <c r="B333" s="227"/>
      <c r="D333" s="223" t="s">
        <v>145</v>
      </c>
      <c r="E333" s="228" t="s">
        <v>5</v>
      </c>
      <c r="F333" s="229" t="s">
        <v>387</v>
      </c>
      <c r="H333" s="230">
        <v>1</v>
      </c>
      <c r="I333" s="231"/>
      <c r="L333" s="227"/>
      <c r="M333" s="232"/>
      <c r="N333" s="233"/>
      <c r="O333" s="233"/>
      <c r="P333" s="233"/>
      <c r="Q333" s="233"/>
      <c r="R333" s="233"/>
      <c r="S333" s="233"/>
      <c r="T333" s="234"/>
      <c r="AT333" s="228" t="s">
        <v>145</v>
      </c>
      <c r="AU333" s="228" t="s">
        <v>78</v>
      </c>
      <c r="AV333" s="12" t="s">
        <v>78</v>
      </c>
      <c r="AW333" s="12" t="s">
        <v>33</v>
      </c>
      <c r="AX333" s="12" t="s">
        <v>69</v>
      </c>
      <c r="AY333" s="228" t="s">
        <v>136</v>
      </c>
    </row>
    <row r="334" s="12" customFormat="1">
      <c r="B334" s="227"/>
      <c r="D334" s="223" t="s">
        <v>145</v>
      </c>
      <c r="E334" s="228" t="s">
        <v>5</v>
      </c>
      <c r="F334" s="229" t="s">
        <v>388</v>
      </c>
      <c r="H334" s="230">
        <v>2</v>
      </c>
      <c r="I334" s="231"/>
      <c r="L334" s="227"/>
      <c r="M334" s="232"/>
      <c r="N334" s="233"/>
      <c r="O334" s="233"/>
      <c r="P334" s="233"/>
      <c r="Q334" s="233"/>
      <c r="R334" s="233"/>
      <c r="S334" s="233"/>
      <c r="T334" s="234"/>
      <c r="AT334" s="228" t="s">
        <v>145</v>
      </c>
      <c r="AU334" s="228" t="s">
        <v>78</v>
      </c>
      <c r="AV334" s="12" t="s">
        <v>78</v>
      </c>
      <c r="AW334" s="12" t="s">
        <v>33</v>
      </c>
      <c r="AX334" s="12" t="s">
        <v>69</v>
      </c>
      <c r="AY334" s="228" t="s">
        <v>136</v>
      </c>
    </row>
    <row r="335" s="12" customFormat="1">
      <c r="B335" s="227"/>
      <c r="D335" s="223" t="s">
        <v>145</v>
      </c>
      <c r="E335" s="228" t="s">
        <v>5</v>
      </c>
      <c r="F335" s="229" t="s">
        <v>389</v>
      </c>
      <c r="H335" s="230">
        <v>2</v>
      </c>
      <c r="I335" s="231"/>
      <c r="L335" s="227"/>
      <c r="M335" s="232"/>
      <c r="N335" s="233"/>
      <c r="O335" s="233"/>
      <c r="P335" s="233"/>
      <c r="Q335" s="233"/>
      <c r="R335" s="233"/>
      <c r="S335" s="233"/>
      <c r="T335" s="234"/>
      <c r="AT335" s="228" t="s">
        <v>145</v>
      </c>
      <c r="AU335" s="228" t="s">
        <v>78</v>
      </c>
      <c r="AV335" s="12" t="s">
        <v>78</v>
      </c>
      <c r="AW335" s="12" t="s">
        <v>33</v>
      </c>
      <c r="AX335" s="12" t="s">
        <v>69</v>
      </c>
      <c r="AY335" s="228" t="s">
        <v>136</v>
      </c>
    </row>
    <row r="336" s="12" customFormat="1">
      <c r="B336" s="227"/>
      <c r="D336" s="223" t="s">
        <v>145</v>
      </c>
      <c r="E336" s="228" t="s">
        <v>5</v>
      </c>
      <c r="F336" s="229" t="s">
        <v>426</v>
      </c>
      <c r="H336" s="230">
        <v>8</v>
      </c>
      <c r="I336" s="231"/>
      <c r="L336" s="227"/>
      <c r="M336" s="232"/>
      <c r="N336" s="233"/>
      <c r="O336" s="233"/>
      <c r="P336" s="233"/>
      <c r="Q336" s="233"/>
      <c r="R336" s="233"/>
      <c r="S336" s="233"/>
      <c r="T336" s="234"/>
      <c r="AT336" s="228" t="s">
        <v>145</v>
      </c>
      <c r="AU336" s="228" t="s">
        <v>78</v>
      </c>
      <c r="AV336" s="12" t="s">
        <v>78</v>
      </c>
      <c r="AW336" s="12" t="s">
        <v>33</v>
      </c>
      <c r="AX336" s="12" t="s">
        <v>69</v>
      </c>
      <c r="AY336" s="228" t="s">
        <v>136</v>
      </c>
    </row>
    <row r="337" s="13" customFormat="1">
      <c r="B337" s="236"/>
      <c r="D337" s="223" t="s">
        <v>145</v>
      </c>
      <c r="E337" s="237" t="s">
        <v>5</v>
      </c>
      <c r="F337" s="238" t="s">
        <v>390</v>
      </c>
      <c r="H337" s="237" t="s">
        <v>5</v>
      </c>
      <c r="I337" s="239"/>
      <c r="L337" s="236"/>
      <c r="M337" s="240"/>
      <c r="N337" s="241"/>
      <c r="O337" s="241"/>
      <c r="P337" s="241"/>
      <c r="Q337" s="241"/>
      <c r="R337" s="241"/>
      <c r="S337" s="241"/>
      <c r="T337" s="242"/>
      <c r="AT337" s="237" t="s">
        <v>145</v>
      </c>
      <c r="AU337" s="237" t="s">
        <v>78</v>
      </c>
      <c r="AV337" s="13" t="s">
        <v>76</v>
      </c>
      <c r="AW337" s="13" t="s">
        <v>33</v>
      </c>
      <c r="AX337" s="13" t="s">
        <v>69</v>
      </c>
      <c r="AY337" s="237" t="s">
        <v>136</v>
      </c>
    </row>
    <row r="338" s="12" customFormat="1">
      <c r="B338" s="227"/>
      <c r="D338" s="223" t="s">
        <v>145</v>
      </c>
      <c r="E338" s="228" t="s">
        <v>5</v>
      </c>
      <c r="F338" s="229" t="s">
        <v>391</v>
      </c>
      <c r="H338" s="230">
        <v>1</v>
      </c>
      <c r="I338" s="231"/>
      <c r="L338" s="227"/>
      <c r="M338" s="232"/>
      <c r="N338" s="233"/>
      <c r="O338" s="233"/>
      <c r="P338" s="233"/>
      <c r="Q338" s="233"/>
      <c r="R338" s="233"/>
      <c r="S338" s="233"/>
      <c r="T338" s="234"/>
      <c r="AT338" s="228" t="s">
        <v>145</v>
      </c>
      <c r="AU338" s="228" t="s">
        <v>78</v>
      </c>
      <c r="AV338" s="12" t="s">
        <v>78</v>
      </c>
      <c r="AW338" s="12" t="s">
        <v>33</v>
      </c>
      <c r="AX338" s="12" t="s">
        <v>69</v>
      </c>
      <c r="AY338" s="228" t="s">
        <v>136</v>
      </c>
    </row>
    <row r="339" s="12" customFormat="1">
      <c r="B339" s="227"/>
      <c r="D339" s="223" t="s">
        <v>145</v>
      </c>
      <c r="E339" s="228" t="s">
        <v>5</v>
      </c>
      <c r="F339" s="229" t="s">
        <v>392</v>
      </c>
      <c r="H339" s="230">
        <v>1</v>
      </c>
      <c r="I339" s="231"/>
      <c r="L339" s="227"/>
      <c r="M339" s="232"/>
      <c r="N339" s="233"/>
      <c r="O339" s="233"/>
      <c r="P339" s="233"/>
      <c r="Q339" s="233"/>
      <c r="R339" s="233"/>
      <c r="S339" s="233"/>
      <c r="T339" s="234"/>
      <c r="AT339" s="228" t="s">
        <v>145</v>
      </c>
      <c r="AU339" s="228" t="s">
        <v>78</v>
      </c>
      <c r="AV339" s="12" t="s">
        <v>78</v>
      </c>
      <c r="AW339" s="12" t="s">
        <v>33</v>
      </c>
      <c r="AX339" s="12" t="s">
        <v>69</v>
      </c>
      <c r="AY339" s="228" t="s">
        <v>136</v>
      </c>
    </row>
    <row r="340" s="12" customFormat="1">
      <c r="B340" s="227"/>
      <c r="D340" s="223" t="s">
        <v>145</v>
      </c>
      <c r="E340" s="228" t="s">
        <v>5</v>
      </c>
      <c r="F340" s="229" t="s">
        <v>393</v>
      </c>
      <c r="H340" s="230">
        <v>1</v>
      </c>
      <c r="I340" s="231"/>
      <c r="L340" s="227"/>
      <c r="M340" s="232"/>
      <c r="N340" s="233"/>
      <c r="O340" s="233"/>
      <c r="P340" s="233"/>
      <c r="Q340" s="233"/>
      <c r="R340" s="233"/>
      <c r="S340" s="233"/>
      <c r="T340" s="234"/>
      <c r="AT340" s="228" t="s">
        <v>145</v>
      </c>
      <c r="AU340" s="228" t="s">
        <v>78</v>
      </c>
      <c r="AV340" s="12" t="s">
        <v>78</v>
      </c>
      <c r="AW340" s="12" t="s">
        <v>33</v>
      </c>
      <c r="AX340" s="12" t="s">
        <v>69</v>
      </c>
      <c r="AY340" s="228" t="s">
        <v>136</v>
      </c>
    </row>
    <row r="341" s="12" customFormat="1">
      <c r="B341" s="227"/>
      <c r="D341" s="223" t="s">
        <v>145</v>
      </c>
      <c r="E341" s="228" t="s">
        <v>5</v>
      </c>
      <c r="F341" s="229" t="s">
        <v>394</v>
      </c>
      <c r="H341" s="230">
        <v>1</v>
      </c>
      <c r="I341" s="231"/>
      <c r="L341" s="227"/>
      <c r="M341" s="232"/>
      <c r="N341" s="233"/>
      <c r="O341" s="233"/>
      <c r="P341" s="233"/>
      <c r="Q341" s="233"/>
      <c r="R341" s="233"/>
      <c r="S341" s="233"/>
      <c r="T341" s="234"/>
      <c r="AT341" s="228" t="s">
        <v>145</v>
      </c>
      <c r="AU341" s="228" t="s">
        <v>78</v>
      </c>
      <c r="AV341" s="12" t="s">
        <v>78</v>
      </c>
      <c r="AW341" s="12" t="s">
        <v>33</v>
      </c>
      <c r="AX341" s="12" t="s">
        <v>69</v>
      </c>
      <c r="AY341" s="228" t="s">
        <v>136</v>
      </c>
    </row>
    <row r="342" s="12" customFormat="1">
      <c r="B342" s="227"/>
      <c r="D342" s="223" t="s">
        <v>145</v>
      </c>
      <c r="E342" s="228" t="s">
        <v>5</v>
      </c>
      <c r="F342" s="229" t="s">
        <v>395</v>
      </c>
      <c r="H342" s="230">
        <v>1</v>
      </c>
      <c r="I342" s="231"/>
      <c r="L342" s="227"/>
      <c r="M342" s="232"/>
      <c r="N342" s="233"/>
      <c r="O342" s="233"/>
      <c r="P342" s="233"/>
      <c r="Q342" s="233"/>
      <c r="R342" s="233"/>
      <c r="S342" s="233"/>
      <c r="T342" s="234"/>
      <c r="AT342" s="228" t="s">
        <v>145</v>
      </c>
      <c r="AU342" s="228" t="s">
        <v>78</v>
      </c>
      <c r="AV342" s="12" t="s">
        <v>78</v>
      </c>
      <c r="AW342" s="12" t="s">
        <v>33</v>
      </c>
      <c r="AX342" s="12" t="s">
        <v>69</v>
      </c>
      <c r="AY342" s="228" t="s">
        <v>136</v>
      </c>
    </row>
    <row r="343" s="12" customFormat="1">
      <c r="B343" s="227"/>
      <c r="D343" s="223" t="s">
        <v>145</v>
      </c>
      <c r="E343" s="228" t="s">
        <v>5</v>
      </c>
      <c r="F343" s="229" t="s">
        <v>396</v>
      </c>
      <c r="H343" s="230">
        <v>1</v>
      </c>
      <c r="I343" s="231"/>
      <c r="L343" s="227"/>
      <c r="M343" s="232"/>
      <c r="N343" s="233"/>
      <c r="O343" s="233"/>
      <c r="P343" s="233"/>
      <c r="Q343" s="233"/>
      <c r="R343" s="233"/>
      <c r="S343" s="233"/>
      <c r="T343" s="234"/>
      <c r="AT343" s="228" t="s">
        <v>145</v>
      </c>
      <c r="AU343" s="228" t="s">
        <v>78</v>
      </c>
      <c r="AV343" s="12" t="s">
        <v>78</v>
      </c>
      <c r="AW343" s="12" t="s">
        <v>33</v>
      </c>
      <c r="AX343" s="12" t="s">
        <v>69</v>
      </c>
      <c r="AY343" s="228" t="s">
        <v>136</v>
      </c>
    </row>
    <row r="344" s="1" customFormat="1" ht="16.5" customHeight="1">
      <c r="B344" s="210"/>
      <c r="C344" s="211" t="s">
        <v>427</v>
      </c>
      <c r="D344" s="211" t="s">
        <v>138</v>
      </c>
      <c r="E344" s="212" t="s">
        <v>428</v>
      </c>
      <c r="F344" s="213" t="s">
        <v>429</v>
      </c>
      <c r="G344" s="214" t="s">
        <v>266</v>
      </c>
      <c r="H344" s="215">
        <v>488.5</v>
      </c>
      <c r="I344" s="216"/>
      <c r="J344" s="217">
        <f>ROUND(I344*H344,2)</f>
        <v>0</v>
      </c>
      <c r="K344" s="213" t="s">
        <v>158</v>
      </c>
      <c r="L344" s="46"/>
      <c r="M344" s="218" t="s">
        <v>5</v>
      </c>
      <c r="N344" s="219" t="s">
        <v>40</v>
      </c>
      <c r="O344" s="47"/>
      <c r="P344" s="220">
        <f>O344*H344</f>
        <v>0</v>
      </c>
      <c r="Q344" s="220">
        <v>0</v>
      </c>
      <c r="R344" s="220">
        <f>Q344*H344</f>
        <v>0</v>
      </c>
      <c r="S344" s="220">
        <v>0</v>
      </c>
      <c r="T344" s="221">
        <f>S344*H344</f>
        <v>0</v>
      </c>
      <c r="AR344" s="24" t="s">
        <v>142</v>
      </c>
      <c r="AT344" s="24" t="s">
        <v>138</v>
      </c>
      <c r="AU344" s="24" t="s">
        <v>78</v>
      </c>
      <c r="AY344" s="24" t="s">
        <v>136</v>
      </c>
      <c r="BE344" s="222">
        <f>IF(N344="základní",J344,0)</f>
        <v>0</v>
      </c>
      <c r="BF344" s="222">
        <f>IF(N344="snížená",J344,0)</f>
        <v>0</v>
      </c>
      <c r="BG344" s="222">
        <f>IF(N344="zákl. přenesená",J344,0)</f>
        <v>0</v>
      </c>
      <c r="BH344" s="222">
        <f>IF(N344="sníž. přenesená",J344,0)</f>
        <v>0</v>
      </c>
      <c r="BI344" s="222">
        <f>IF(N344="nulová",J344,0)</f>
        <v>0</v>
      </c>
      <c r="BJ344" s="24" t="s">
        <v>76</v>
      </c>
      <c r="BK344" s="222">
        <f>ROUND(I344*H344,2)</f>
        <v>0</v>
      </c>
      <c r="BL344" s="24" t="s">
        <v>142</v>
      </c>
      <c r="BM344" s="24" t="s">
        <v>430</v>
      </c>
    </row>
    <row r="345" s="1" customFormat="1">
      <c r="B345" s="46"/>
      <c r="D345" s="223" t="s">
        <v>144</v>
      </c>
      <c r="F345" s="224" t="s">
        <v>429</v>
      </c>
      <c r="I345" s="225"/>
      <c r="L345" s="46"/>
      <c r="M345" s="226"/>
      <c r="N345" s="47"/>
      <c r="O345" s="47"/>
      <c r="P345" s="47"/>
      <c r="Q345" s="47"/>
      <c r="R345" s="47"/>
      <c r="S345" s="47"/>
      <c r="T345" s="85"/>
      <c r="AT345" s="24" t="s">
        <v>144</v>
      </c>
      <c r="AU345" s="24" t="s">
        <v>78</v>
      </c>
    </row>
    <row r="346" s="1" customFormat="1">
      <c r="B346" s="46"/>
      <c r="D346" s="223" t="s">
        <v>160</v>
      </c>
      <c r="F346" s="235" t="s">
        <v>431</v>
      </c>
      <c r="I346" s="225"/>
      <c r="L346" s="46"/>
      <c r="M346" s="226"/>
      <c r="N346" s="47"/>
      <c r="O346" s="47"/>
      <c r="P346" s="47"/>
      <c r="Q346" s="47"/>
      <c r="R346" s="47"/>
      <c r="S346" s="47"/>
      <c r="T346" s="85"/>
      <c r="AT346" s="24" t="s">
        <v>160</v>
      </c>
      <c r="AU346" s="24" t="s">
        <v>78</v>
      </c>
    </row>
    <row r="347" s="12" customFormat="1">
      <c r="B347" s="227"/>
      <c r="D347" s="223" t="s">
        <v>145</v>
      </c>
      <c r="E347" s="228" t="s">
        <v>5</v>
      </c>
      <c r="F347" s="229" t="s">
        <v>432</v>
      </c>
      <c r="H347" s="230">
        <v>244.625</v>
      </c>
      <c r="I347" s="231"/>
      <c r="L347" s="227"/>
      <c r="M347" s="232"/>
      <c r="N347" s="233"/>
      <c r="O347" s="233"/>
      <c r="P347" s="233"/>
      <c r="Q347" s="233"/>
      <c r="R347" s="233"/>
      <c r="S347" s="233"/>
      <c r="T347" s="234"/>
      <c r="AT347" s="228" t="s">
        <v>145</v>
      </c>
      <c r="AU347" s="228" t="s">
        <v>78</v>
      </c>
      <c r="AV347" s="12" t="s">
        <v>78</v>
      </c>
      <c r="AW347" s="12" t="s">
        <v>33</v>
      </c>
      <c r="AX347" s="12" t="s">
        <v>69</v>
      </c>
      <c r="AY347" s="228" t="s">
        <v>136</v>
      </c>
    </row>
    <row r="348" s="12" customFormat="1">
      <c r="B348" s="227"/>
      <c r="D348" s="223" t="s">
        <v>145</v>
      </c>
      <c r="E348" s="228" t="s">
        <v>5</v>
      </c>
      <c r="F348" s="229" t="s">
        <v>433</v>
      </c>
      <c r="H348" s="230">
        <v>77</v>
      </c>
      <c r="I348" s="231"/>
      <c r="L348" s="227"/>
      <c r="M348" s="232"/>
      <c r="N348" s="233"/>
      <c r="O348" s="233"/>
      <c r="P348" s="233"/>
      <c r="Q348" s="233"/>
      <c r="R348" s="233"/>
      <c r="S348" s="233"/>
      <c r="T348" s="234"/>
      <c r="AT348" s="228" t="s">
        <v>145</v>
      </c>
      <c r="AU348" s="228" t="s">
        <v>78</v>
      </c>
      <c r="AV348" s="12" t="s">
        <v>78</v>
      </c>
      <c r="AW348" s="12" t="s">
        <v>33</v>
      </c>
      <c r="AX348" s="12" t="s">
        <v>69</v>
      </c>
      <c r="AY348" s="228" t="s">
        <v>136</v>
      </c>
    </row>
    <row r="349" s="12" customFormat="1">
      <c r="B349" s="227"/>
      <c r="D349" s="223" t="s">
        <v>145</v>
      </c>
      <c r="E349" s="228" t="s">
        <v>5</v>
      </c>
      <c r="F349" s="229" t="s">
        <v>434</v>
      </c>
      <c r="H349" s="230">
        <v>22.875</v>
      </c>
      <c r="I349" s="231"/>
      <c r="L349" s="227"/>
      <c r="M349" s="232"/>
      <c r="N349" s="233"/>
      <c r="O349" s="233"/>
      <c r="P349" s="233"/>
      <c r="Q349" s="233"/>
      <c r="R349" s="233"/>
      <c r="S349" s="233"/>
      <c r="T349" s="234"/>
      <c r="AT349" s="228" t="s">
        <v>145</v>
      </c>
      <c r="AU349" s="228" t="s">
        <v>78</v>
      </c>
      <c r="AV349" s="12" t="s">
        <v>78</v>
      </c>
      <c r="AW349" s="12" t="s">
        <v>33</v>
      </c>
      <c r="AX349" s="12" t="s">
        <v>69</v>
      </c>
      <c r="AY349" s="228" t="s">
        <v>136</v>
      </c>
    </row>
    <row r="350" s="12" customFormat="1">
      <c r="B350" s="227"/>
      <c r="D350" s="223" t="s">
        <v>145</v>
      </c>
      <c r="E350" s="228" t="s">
        <v>5</v>
      </c>
      <c r="F350" s="229" t="s">
        <v>435</v>
      </c>
      <c r="H350" s="230">
        <v>144</v>
      </c>
      <c r="I350" s="231"/>
      <c r="L350" s="227"/>
      <c r="M350" s="232"/>
      <c r="N350" s="233"/>
      <c r="O350" s="233"/>
      <c r="P350" s="233"/>
      <c r="Q350" s="233"/>
      <c r="R350" s="233"/>
      <c r="S350" s="233"/>
      <c r="T350" s="234"/>
      <c r="AT350" s="228" t="s">
        <v>145</v>
      </c>
      <c r="AU350" s="228" t="s">
        <v>78</v>
      </c>
      <c r="AV350" s="12" t="s">
        <v>78</v>
      </c>
      <c r="AW350" s="12" t="s">
        <v>33</v>
      </c>
      <c r="AX350" s="12" t="s">
        <v>69</v>
      </c>
      <c r="AY350" s="228" t="s">
        <v>136</v>
      </c>
    </row>
    <row r="351" s="1" customFormat="1" ht="16.5" customHeight="1">
      <c r="B351" s="210"/>
      <c r="C351" s="211" t="s">
        <v>436</v>
      </c>
      <c r="D351" s="211" t="s">
        <v>138</v>
      </c>
      <c r="E351" s="212" t="s">
        <v>437</v>
      </c>
      <c r="F351" s="213" t="s">
        <v>438</v>
      </c>
      <c r="G351" s="214" t="s">
        <v>266</v>
      </c>
      <c r="H351" s="215">
        <v>488.5</v>
      </c>
      <c r="I351" s="216"/>
      <c r="J351" s="217">
        <f>ROUND(I351*H351,2)</f>
        <v>0</v>
      </c>
      <c r="K351" s="213" t="s">
        <v>158</v>
      </c>
      <c r="L351" s="46"/>
      <c r="M351" s="218" t="s">
        <v>5</v>
      </c>
      <c r="N351" s="219" t="s">
        <v>40</v>
      </c>
      <c r="O351" s="47"/>
      <c r="P351" s="220">
        <f>O351*H351</f>
        <v>0</v>
      </c>
      <c r="Q351" s="220">
        <v>0</v>
      </c>
      <c r="R351" s="220">
        <f>Q351*H351</f>
        <v>0</v>
      </c>
      <c r="S351" s="220">
        <v>0</v>
      </c>
      <c r="T351" s="221">
        <f>S351*H351</f>
        <v>0</v>
      </c>
      <c r="AR351" s="24" t="s">
        <v>142</v>
      </c>
      <c r="AT351" s="24" t="s">
        <v>138</v>
      </c>
      <c r="AU351" s="24" t="s">
        <v>78</v>
      </c>
      <c r="AY351" s="24" t="s">
        <v>136</v>
      </c>
      <c r="BE351" s="222">
        <f>IF(N351="základní",J351,0)</f>
        <v>0</v>
      </c>
      <c r="BF351" s="222">
        <f>IF(N351="snížená",J351,0)</f>
        <v>0</v>
      </c>
      <c r="BG351" s="222">
        <f>IF(N351="zákl. přenesená",J351,0)</f>
        <v>0</v>
      </c>
      <c r="BH351" s="222">
        <f>IF(N351="sníž. přenesená",J351,0)</f>
        <v>0</v>
      </c>
      <c r="BI351" s="222">
        <f>IF(N351="nulová",J351,0)</f>
        <v>0</v>
      </c>
      <c r="BJ351" s="24" t="s">
        <v>76</v>
      </c>
      <c r="BK351" s="222">
        <f>ROUND(I351*H351,2)</f>
        <v>0</v>
      </c>
      <c r="BL351" s="24" t="s">
        <v>142</v>
      </c>
      <c r="BM351" s="24" t="s">
        <v>439</v>
      </c>
    </row>
    <row r="352" s="1" customFormat="1">
      <c r="B352" s="46"/>
      <c r="D352" s="223" t="s">
        <v>144</v>
      </c>
      <c r="F352" s="224" t="s">
        <v>438</v>
      </c>
      <c r="I352" s="225"/>
      <c r="L352" s="46"/>
      <c r="M352" s="226"/>
      <c r="N352" s="47"/>
      <c r="O352" s="47"/>
      <c r="P352" s="47"/>
      <c r="Q352" s="47"/>
      <c r="R352" s="47"/>
      <c r="S352" s="47"/>
      <c r="T352" s="85"/>
      <c r="AT352" s="24" t="s">
        <v>144</v>
      </c>
      <c r="AU352" s="24" t="s">
        <v>78</v>
      </c>
    </row>
    <row r="353" s="1" customFormat="1">
      <c r="B353" s="46"/>
      <c r="D353" s="223" t="s">
        <v>160</v>
      </c>
      <c r="F353" s="235" t="s">
        <v>431</v>
      </c>
      <c r="I353" s="225"/>
      <c r="L353" s="46"/>
      <c r="M353" s="226"/>
      <c r="N353" s="47"/>
      <c r="O353" s="47"/>
      <c r="P353" s="47"/>
      <c r="Q353" s="47"/>
      <c r="R353" s="47"/>
      <c r="S353" s="47"/>
      <c r="T353" s="85"/>
      <c r="AT353" s="24" t="s">
        <v>160</v>
      </c>
      <c r="AU353" s="24" t="s">
        <v>78</v>
      </c>
    </row>
    <row r="354" s="12" customFormat="1">
      <c r="B354" s="227"/>
      <c r="D354" s="223" t="s">
        <v>145</v>
      </c>
      <c r="E354" s="228" t="s">
        <v>5</v>
      </c>
      <c r="F354" s="229" t="s">
        <v>432</v>
      </c>
      <c r="H354" s="230">
        <v>244.625</v>
      </c>
      <c r="I354" s="231"/>
      <c r="L354" s="227"/>
      <c r="M354" s="232"/>
      <c r="N354" s="233"/>
      <c r="O354" s="233"/>
      <c r="P354" s="233"/>
      <c r="Q354" s="233"/>
      <c r="R354" s="233"/>
      <c r="S354" s="233"/>
      <c r="T354" s="234"/>
      <c r="AT354" s="228" t="s">
        <v>145</v>
      </c>
      <c r="AU354" s="228" t="s">
        <v>78</v>
      </c>
      <c r="AV354" s="12" t="s">
        <v>78</v>
      </c>
      <c r="AW354" s="12" t="s">
        <v>33</v>
      </c>
      <c r="AX354" s="12" t="s">
        <v>69</v>
      </c>
      <c r="AY354" s="228" t="s">
        <v>136</v>
      </c>
    </row>
    <row r="355" s="12" customFormat="1">
      <c r="B355" s="227"/>
      <c r="D355" s="223" t="s">
        <v>145</v>
      </c>
      <c r="E355" s="228" t="s">
        <v>5</v>
      </c>
      <c r="F355" s="229" t="s">
        <v>433</v>
      </c>
      <c r="H355" s="230">
        <v>77</v>
      </c>
      <c r="I355" s="231"/>
      <c r="L355" s="227"/>
      <c r="M355" s="232"/>
      <c r="N355" s="233"/>
      <c r="O355" s="233"/>
      <c r="P355" s="233"/>
      <c r="Q355" s="233"/>
      <c r="R355" s="233"/>
      <c r="S355" s="233"/>
      <c r="T355" s="234"/>
      <c r="AT355" s="228" t="s">
        <v>145</v>
      </c>
      <c r="AU355" s="228" t="s">
        <v>78</v>
      </c>
      <c r="AV355" s="12" t="s">
        <v>78</v>
      </c>
      <c r="AW355" s="12" t="s">
        <v>33</v>
      </c>
      <c r="AX355" s="12" t="s">
        <v>69</v>
      </c>
      <c r="AY355" s="228" t="s">
        <v>136</v>
      </c>
    </row>
    <row r="356" s="12" customFormat="1">
      <c r="B356" s="227"/>
      <c r="D356" s="223" t="s">
        <v>145</v>
      </c>
      <c r="E356" s="228" t="s">
        <v>5</v>
      </c>
      <c r="F356" s="229" t="s">
        <v>434</v>
      </c>
      <c r="H356" s="230">
        <v>22.875</v>
      </c>
      <c r="I356" s="231"/>
      <c r="L356" s="227"/>
      <c r="M356" s="232"/>
      <c r="N356" s="233"/>
      <c r="O356" s="233"/>
      <c r="P356" s="233"/>
      <c r="Q356" s="233"/>
      <c r="R356" s="233"/>
      <c r="S356" s="233"/>
      <c r="T356" s="234"/>
      <c r="AT356" s="228" t="s">
        <v>145</v>
      </c>
      <c r="AU356" s="228" t="s">
        <v>78</v>
      </c>
      <c r="AV356" s="12" t="s">
        <v>78</v>
      </c>
      <c r="AW356" s="12" t="s">
        <v>33</v>
      </c>
      <c r="AX356" s="12" t="s">
        <v>69</v>
      </c>
      <c r="AY356" s="228" t="s">
        <v>136</v>
      </c>
    </row>
    <row r="357" s="12" customFormat="1">
      <c r="B357" s="227"/>
      <c r="D357" s="223" t="s">
        <v>145</v>
      </c>
      <c r="E357" s="228" t="s">
        <v>5</v>
      </c>
      <c r="F357" s="229" t="s">
        <v>435</v>
      </c>
      <c r="H357" s="230">
        <v>144</v>
      </c>
      <c r="I357" s="231"/>
      <c r="L357" s="227"/>
      <c r="M357" s="232"/>
      <c r="N357" s="233"/>
      <c r="O357" s="233"/>
      <c r="P357" s="233"/>
      <c r="Q357" s="233"/>
      <c r="R357" s="233"/>
      <c r="S357" s="233"/>
      <c r="T357" s="234"/>
      <c r="AT357" s="228" t="s">
        <v>145</v>
      </c>
      <c r="AU357" s="228" t="s">
        <v>78</v>
      </c>
      <c r="AV357" s="12" t="s">
        <v>78</v>
      </c>
      <c r="AW357" s="12" t="s">
        <v>33</v>
      </c>
      <c r="AX357" s="12" t="s">
        <v>69</v>
      </c>
      <c r="AY357" s="228" t="s">
        <v>136</v>
      </c>
    </row>
    <row r="358" s="1" customFormat="1" ht="16.5" customHeight="1">
      <c r="B358" s="210"/>
      <c r="C358" s="211" t="s">
        <v>440</v>
      </c>
      <c r="D358" s="211" t="s">
        <v>138</v>
      </c>
      <c r="E358" s="212" t="s">
        <v>441</v>
      </c>
      <c r="F358" s="213" t="s">
        <v>442</v>
      </c>
      <c r="G358" s="214" t="s">
        <v>217</v>
      </c>
      <c r="H358" s="215">
        <v>174</v>
      </c>
      <c r="I358" s="216"/>
      <c r="J358" s="217">
        <f>ROUND(I358*H358,2)</f>
        <v>0</v>
      </c>
      <c r="K358" s="213" t="s">
        <v>158</v>
      </c>
      <c r="L358" s="46"/>
      <c r="M358" s="218" t="s">
        <v>5</v>
      </c>
      <c r="N358" s="219" t="s">
        <v>40</v>
      </c>
      <c r="O358" s="47"/>
      <c r="P358" s="220">
        <f>O358*H358</f>
        <v>0</v>
      </c>
      <c r="Q358" s="220">
        <v>0</v>
      </c>
      <c r="R358" s="220">
        <f>Q358*H358</f>
        <v>0</v>
      </c>
      <c r="S358" s="220">
        <v>0</v>
      </c>
      <c r="T358" s="221">
        <f>S358*H358</f>
        <v>0</v>
      </c>
      <c r="AR358" s="24" t="s">
        <v>142</v>
      </c>
      <c r="AT358" s="24" t="s">
        <v>138</v>
      </c>
      <c r="AU358" s="24" t="s">
        <v>78</v>
      </c>
      <c r="AY358" s="24" t="s">
        <v>136</v>
      </c>
      <c r="BE358" s="222">
        <f>IF(N358="základní",J358,0)</f>
        <v>0</v>
      </c>
      <c r="BF358" s="222">
        <f>IF(N358="snížená",J358,0)</f>
        <v>0</v>
      </c>
      <c r="BG358" s="222">
        <f>IF(N358="zákl. přenesená",J358,0)</f>
        <v>0</v>
      </c>
      <c r="BH358" s="222">
        <f>IF(N358="sníž. přenesená",J358,0)</f>
        <v>0</v>
      </c>
      <c r="BI358" s="222">
        <f>IF(N358="nulová",J358,0)</f>
        <v>0</v>
      </c>
      <c r="BJ358" s="24" t="s">
        <v>76</v>
      </c>
      <c r="BK358" s="222">
        <f>ROUND(I358*H358,2)</f>
        <v>0</v>
      </c>
      <c r="BL358" s="24" t="s">
        <v>142</v>
      </c>
      <c r="BM358" s="24" t="s">
        <v>443</v>
      </c>
    </row>
    <row r="359" s="1" customFormat="1">
      <c r="B359" s="46"/>
      <c r="D359" s="223" t="s">
        <v>144</v>
      </c>
      <c r="F359" s="224" t="s">
        <v>442</v>
      </c>
      <c r="I359" s="225"/>
      <c r="L359" s="46"/>
      <c r="M359" s="226"/>
      <c r="N359" s="47"/>
      <c r="O359" s="47"/>
      <c r="P359" s="47"/>
      <c r="Q359" s="47"/>
      <c r="R359" s="47"/>
      <c r="S359" s="47"/>
      <c r="T359" s="85"/>
      <c r="AT359" s="24" t="s">
        <v>144</v>
      </c>
      <c r="AU359" s="24" t="s">
        <v>78</v>
      </c>
    </row>
    <row r="360" s="1" customFormat="1">
      <c r="B360" s="46"/>
      <c r="D360" s="223" t="s">
        <v>160</v>
      </c>
      <c r="F360" s="235" t="s">
        <v>444</v>
      </c>
      <c r="I360" s="225"/>
      <c r="L360" s="46"/>
      <c r="M360" s="226"/>
      <c r="N360" s="47"/>
      <c r="O360" s="47"/>
      <c r="P360" s="47"/>
      <c r="Q360" s="47"/>
      <c r="R360" s="47"/>
      <c r="S360" s="47"/>
      <c r="T360" s="85"/>
      <c r="AT360" s="24" t="s">
        <v>160</v>
      </c>
      <c r="AU360" s="24" t="s">
        <v>78</v>
      </c>
    </row>
    <row r="361" s="12" customFormat="1">
      <c r="B361" s="227"/>
      <c r="D361" s="223" t="s">
        <v>145</v>
      </c>
      <c r="E361" s="228" t="s">
        <v>5</v>
      </c>
      <c r="F361" s="229" t="s">
        <v>445</v>
      </c>
      <c r="H361" s="230">
        <v>174</v>
      </c>
      <c r="I361" s="231"/>
      <c r="L361" s="227"/>
      <c r="M361" s="232"/>
      <c r="N361" s="233"/>
      <c r="O361" s="233"/>
      <c r="P361" s="233"/>
      <c r="Q361" s="233"/>
      <c r="R361" s="233"/>
      <c r="S361" s="233"/>
      <c r="T361" s="234"/>
      <c r="AT361" s="228" t="s">
        <v>145</v>
      </c>
      <c r="AU361" s="228" t="s">
        <v>78</v>
      </c>
      <c r="AV361" s="12" t="s">
        <v>78</v>
      </c>
      <c r="AW361" s="12" t="s">
        <v>33</v>
      </c>
      <c r="AX361" s="12" t="s">
        <v>69</v>
      </c>
      <c r="AY361" s="228" t="s">
        <v>136</v>
      </c>
    </row>
    <row r="362" s="1" customFormat="1" ht="16.5" customHeight="1">
      <c r="B362" s="210"/>
      <c r="C362" s="211" t="s">
        <v>446</v>
      </c>
      <c r="D362" s="211" t="s">
        <v>138</v>
      </c>
      <c r="E362" s="212" t="s">
        <v>447</v>
      </c>
      <c r="F362" s="213" t="s">
        <v>448</v>
      </c>
      <c r="G362" s="214" t="s">
        <v>217</v>
      </c>
      <c r="H362" s="215">
        <v>57</v>
      </c>
      <c r="I362" s="216"/>
      <c r="J362" s="217">
        <f>ROUND(I362*H362,2)</f>
        <v>0</v>
      </c>
      <c r="K362" s="213" t="s">
        <v>5</v>
      </c>
      <c r="L362" s="46"/>
      <c r="M362" s="218" t="s">
        <v>5</v>
      </c>
      <c r="N362" s="219" t="s">
        <v>40</v>
      </c>
      <c r="O362" s="47"/>
      <c r="P362" s="220">
        <f>O362*H362</f>
        <v>0</v>
      </c>
      <c r="Q362" s="220">
        <v>0</v>
      </c>
      <c r="R362" s="220">
        <f>Q362*H362</f>
        <v>0</v>
      </c>
      <c r="S362" s="220">
        <v>0</v>
      </c>
      <c r="T362" s="221">
        <f>S362*H362</f>
        <v>0</v>
      </c>
      <c r="AR362" s="24" t="s">
        <v>142</v>
      </c>
      <c r="AT362" s="24" t="s">
        <v>138</v>
      </c>
      <c r="AU362" s="24" t="s">
        <v>78</v>
      </c>
      <c r="AY362" s="24" t="s">
        <v>136</v>
      </c>
      <c r="BE362" s="222">
        <f>IF(N362="základní",J362,0)</f>
        <v>0</v>
      </c>
      <c r="BF362" s="222">
        <f>IF(N362="snížená",J362,0)</f>
        <v>0</v>
      </c>
      <c r="BG362" s="222">
        <f>IF(N362="zákl. přenesená",J362,0)</f>
        <v>0</v>
      </c>
      <c r="BH362" s="222">
        <f>IF(N362="sníž. přenesená",J362,0)</f>
        <v>0</v>
      </c>
      <c r="BI362" s="222">
        <f>IF(N362="nulová",J362,0)</f>
        <v>0</v>
      </c>
      <c r="BJ362" s="24" t="s">
        <v>76</v>
      </c>
      <c r="BK362" s="222">
        <f>ROUND(I362*H362,2)</f>
        <v>0</v>
      </c>
      <c r="BL362" s="24" t="s">
        <v>142</v>
      </c>
      <c r="BM362" s="24" t="s">
        <v>449</v>
      </c>
    </row>
    <row r="363" s="1" customFormat="1">
      <c r="B363" s="46"/>
      <c r="D363" s="223" t="s">
        <v>144</v>
      </c>
      <c r="F363" s="224" t="s">
        <v>442</v>
      </c>
      <c r="I363" s="225"/>
      <c r="L363" s="46"/>
      <c r="M363" s="226"/>
      <c r="N363" s="47"/>
      <c r="O363" s="47"/>
      <c r="P363" s="47"/>
      <c r="Q363" s="47"/>
      <c r="R363" s="47"/>
      <c r="S363" s="47"/>
      <c r="T363" s="85"/>
      <c r="AT363" s="24" t="s">
        <v>144</v>
      </c>
      <c r="AU363" s="24" t="s">
        <v>78</v>
      </c>
    </row>
    <row r="364" s="1" customFormat="1">
      <c r="B364" s="46"/>
      <c r="D364" s="223" t="s">
        <v>160</v>
      </c>
      <c r="F364" s="235" t="s">
        <v>444</v>
      </c>
      <c r="I364" s="225"/>
      <c r="L364" s="46"/>
      <c r="M364" s="226"/>
      <c r="N364" s="47"/>
      <c r="O364" s="47"/>
      <c r="P364" s="47"/>
      <c r="Q364" s="47"/>
      <c r="R364" s="47"/>
      <c r="S364" s="47"/>
      <c r="T364" s="85"/>
      <c r="AT364" s="24" t="s">
        <v>160</v>
      </c>
      <c r="AU364" s="24" t="s">
        <v>78</v>
      </c>
    </row>
    <row r="365" s="12" customFormat="1">
      <c r="B365" s="227"/>
      <c r="D365" s="223" t="s">
        <v>145</v>
      </c>
      <c r="E365" s="228" t="s">
        <v>5</v>
      </c>
      <c r="F365" s="229" t="s">
        <v>450</v>
      </c>
      <c r="H365" s="230">
        <v>57</v>
      </c>
      <c r="I365" s="231"/>
      <c r="L365" s="227"/>
      <c r="M365" s="232"/>
      <c r="N365" s="233"/>
      <c r="O365" s="233"/>
      <c r="P365" s="233"/>
      <c r="Q365" s="233"/>
      <c r="R365" s="233"/>
      <c r="S365" s="233"/>
      <c r="T365" s="234"/>
      <c r="AT365" s="228" t="s">
        <v>145</v>
      </c>
      <c r="AU365" s="228" t="s">
        <v>78</v>
      </c>
      <c r="AV365" s="12" t="s">
        <v>78</v>
      </c>
      <c r="AW365" s="12" t="s">
        <v>33</v>
      </c>
      <c r="AX365" s="12" t="s">
        <v>69</v>
      </c>
      <c r="AY365" s="228" t="s">
        <v>136</v>
      </c>
    </row>
    <row r="366" s="1" customFormat="1" ht="25.5" customHeight="1">
      <c r="B366" s="210"/>
      <c r="C366" s="211" t="s">
        <v>451</v>
      </c>
      <c r="D366" s="211" t="s">
        <v>138</v>
      </c>
      <c r="E366" s="212" t="s">
        <v>452</v>
      </c>
      <c r="F366" s="213" t="s">
        <v>453</v>
      </c>
      <c r="G366" s="214" t="s">
        <v>217</v>
      </c>
      <c r="H366" s="215">
        <v>66</v>
      </c>
      <c r="I366" s="216"/>
      <c r="J366" s="217">
        <f>ROUND(I366*H366,2)</f>
        <v>0</v>
      </c>
      <c r="K366" s="213" t="s">
        <v>158</v>
      </c>
      <c r="L366" s="46"/>
      <c r="M366" s="218" t="s">
        <v>5</v>
      </c>
      <c r="N366" s="219" t="s">
        <v>40</v>
      </c>
      <c r="O366" s="47"/>
      <c r="P366" s="220">
        <f>O366*H366</f>
        <v>0</v>
      </c>
      <c r="Q366" s="220">
        <v>0</v>
      </c>
      <c r="R366" s="220">
        <f>Q366*H366</f>
        <v>0</v>
      </c>
      <c r="S366" s="220">
        <v>0</v>
      </c>
      <c r="T366" s="221">
        <f>S366*H366</f>
        <v>0</v>
      </c>
      <c r="AR366" s="24" t="s">
        <v>142</v>
      </c>
      <c r="AT366" s="24" t="s">
        <v>138</v>
      </c>
      <c r="AU366" s="24" t="s">
        <v>78</v>
      </c>
      <c r="AY366" s="24" t="s">
        <v>136</v>
      </c>
      <c r="BE366" s="222">
        <f>IF(N366="základní",J366,0)</f>
        <v>0</v>
      </c>
      <c r="BF366" s="222">
        <f>IF(N366="snížená",J366,0)</f>
        <v>0</v>
      </c>
      <c r="BG366" s="222">
        <f>IF(N366="zákl. přenesená",J366,0)</f>
        <v>0</v>
      </c>
      <c r="BH366" s="222">
        <f>IF(N366="sníž. přenesená",J366,0)</f>
        <v>0</v>
      </c>
      <c r="BI366" s="222">
        <f>IF(N366="nulová",J366,0)</f>
        <v>0</v>
      </c>
      <c r="BJ366" s="24" t="s">
        <v>76</v>
      </c>
      <c r="BK366" s="222">
        <f>ROUND(I366*H366,2)</f>
        <v>0</v>
      </c>
      <c r="BL366" s="24" t="s">
        <v>142</v>
      </c>
      <c r="BM366" s="24" t="s">
        <v>454</v>
      </c>
    </row>
    <row r="367" s="1" customFormat="1">
      <c r="B367" s="46"/>
      <c r="D367" s="223" t="s">
        <v>144</v>
      </c>
      <c r="F367" s="224" t="s">
        <v>453</v>
      </c>
      <c r="I367" s="225"/>
      <c r="L367" s="46"/>
      <c r="M367" s="226"/>
      <c r="N367" s="47"/>
      <c r="O367" s="47"/>
      <c r="P367" s="47"/>
      <c r="Q367" s="47"/>
      <c r="R367" s="47"/>
      <c r="S367" s="47"/>
      <c r="T367" s="85"/>
      <c r="AT367" s="24" t="s">
        <v>144</v>
      </c>
      <c r="AU367" s="24" t="s">
        <v>78</v>
      </c>
    </row>
    <row r="368" s="1" customFormat="1">
      <c r="B368" s="46"/>
      <c r="D368" s="223" t="s">
        <v>160</v>
      </c>
      <c r="F368" s="235" t="s">
        <v>455</v>
      </c>
      <c r="I368" s="225"/>
      <c r="L368" s="46"/>
      <c r="M368" s="226"/>
      <c r="N368" s="47"/>
      <c r="O368" s="47"/>
      <c r="P368" s="47"/>
      <c r="Q368" s="47"/>
      <c r="R368" s="47"/>
      <c r="S368" s="47"/>
      <c r="T368" s="85"/>
      <c r="AT368" s="24" t="s">
        <v>160</v>
      </c>
      <c r="AU368" s="24" t="s">
        <v>78</v>
      </c>
    </row>
    <row r="369" s="12" customFormat="1">
      <c r="B369" s="227"/>
      <c r="D369" s="223" t="s">
        <v>145</v>
      </c>
      <c r="E369" s="228" t="s">
        <v>5</v>
      </c>
      <c r="F369" s="229" t="s">
        <v>456</v>
      </c>
      <c r="H369" s="230">
        <v>66</v>
      </c>
      <c r="I369" s="231"/>
      <c r="L369" s="227"/>
      <c r="M369" s="243"/>
      <c r="N369" s="244"/>
      <c r="O369" s="244"/>
      <c r="P369" s="244"/>
      <c r="Q369" s="244"/>
      <c r="R369" s="244"/>
      <c r="S369" s="244"/>
      <c r="T369" s="245"/>
      <c r="AT369" s="228" t="s">
        <v>145</v>
      </c>
      <c r="AU369" s="228" t="s">
        <v>78</v>
      </c>
      <c r="AV369" s="12" t="s">
        <v>78</v>
      </c>
      <c r="AW369" s="12" t="s">
        <v>33</v>
      </c>
      <c r="AX369" s="12" t="s">
        <v>76</v>
      </c>
      <c r="AY369" s="228" t="s">
        <v>136</v>
      </c>
    </row>
    <row r="370" s="1" customFormat="1" ht="6.96" customHeight="1">
      <c r="B370" s="67"/>
      <c r="C370" s="68"/>
      <c r="D370" s="68"/>
      <c r="E370" s="68"/>
      <c r="F370" s="68"/>
      <c r="G370" s="68"/>
      <c r="H370" s="68"/>
      <c r="I370" s="162"/>
      <c r="J370" s="68"/>
      <c r="K370" s="68"/>
      <c r="L370" s="46"/>
    </row>
  </sheetData>
  <autoFilter ref="C87:K369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6:H76"/>
    <mergeCell ref="E78:H78"/>
    <mergeCell ref="E80:H80"/>
    <mergeCell ref="G1:H1"/>
    <mergeCell ref="L2:V2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3"/>
      <c r="C1" s="133"/>
      <c r="D1" s="134" t="s">
        <v>1</v>
      </c>
      <c r="E1" s="133"/>
      <c r="F1" s="135" t="s">
        <v>99</v>
      </c>
      <c r="G1" s="135" t="s">
        <v>100</v>
      </c>
      <c r="H1" s="135"/>
      <c r="I1" s="136"/>
      <c r="J1" s="135" t="s">
        <v>101</v>
      </c>
      <c r="K1" s="134" t="s">
        <v>102</v>
      </c>
      <c r="L1" s="135" t="s">
        <v>103</v>
      </c>
      <c r="M1" s="135"/>
      <c r="N1" s="135"/>
      <c r="O1" s="135"/>
      <c r="P1" s="135"/>
      <c r="Q1" s="135"/>
      <c r="R1" s="135"/>
      <c r="S1" s="135"/>
      <c r="T1" s="13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84</v>
      </c>
    </row>
    <row r="3" ht="6.96" customHeight="1">
      <c r="B3" s="25"/>
      <c r="C3" s="26"/>
      <c r="D3" s="26"/>
      <c r="E3" s="26"/>
      <c r="F3" s="26"/>
      <c r="G3" s="26"/>
      <c r="H3" s="26"/>
      <c r="I3" s="137"/>
      <c r="J3" s="26"/>
      <c r="K3" s="27"/>
      <c r="AT3" s="24" t="s">
        <v>78</v>
      </c>
    </row>
    <row r="4" ht="36.96" customHeight="1">
      <c r="B4" s="28"/>
      <c r="C4" s="29"/>
      <c r="D4" s="30" t="s">
        <v>104</v>
      </c>
      <c r="E4" s="29"/>
      <c r="F4" s="29"/>
      <c r="G4" s="29"/>
      <c r="H4" s="29"/>
      <c r="I4" s="138"/>
      <c r="J4" s="29"/>
      <c r="K4" s="31"/>
      <c r="M4" s="32" t="s">
        <v>13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38"/>
      <c r="J5" s="29"/>
      <c r="K5" s="31"/>
    </row>
    <row r="6">
      <c r="B6" s="28"/>
      <c r="C6" s="29"/>
      <c r="D6" s="40" t="s">
        <v>19</v>
      </c>
      <c r="E6" s="29"/>
      <c r="F6" s="29"/>
      <c r="G6" s="29"/>
      <c r="H6" s="29"/>
      <c r="I6" s="138"/>
      <c r="J6" s="29"/>
      <c r="K6" s="31"/>
    </row>
    <row r="7" ht="16.5" customHeight="1">
      <c r="B7" s="28"/>
      <c r="C7" s="29"/>
      <c r="D7" s="29"/>
      <c r="E7" s="139" t="str">
        <f>'Rekapitulace stavby'!K6</f>
        <v>II/272 Starý Vestec, přeložka silnice - PD</v>
      </c>
      <c r="F7" s="40"/>
      <c r="G7" s="40"/>
      <c r="H7" s="40"/>
      <c r="I7" s="138"/>
      <c r="J7" s="29"/>
      <c r="K7" s="31"/>
    </row>
    <row r="8">
      <c r="B8" s="28"/>
      <c r="C8" s="29"/>
      <c r="D8" s="40" t="s">
        <v>105</v>
      </c>
      <c r="E8" s="29"/>
      <c r="F8" s="29"/>
      <c r="G8" s="29"/>
      <c r="H8" s="29"/>
      <c r="I8" s="138"/>
      <c r="J8" s="29"/>
      <c r="K8" s="31"/>
    </row>
    <row r="9" s="1" customFormat="1" ht="16.5" customHeight="1">
      <c r="B9" s="46"/>
      <c r="C9" s="47"/>
      <c r="D9" s="47"/>
      <c r="E9" s="139" t="s">
        <v>106</v>
      </c>
      <c r="F9" s="47"/>
      <c r="G9" s="47"/>
      <c r="H9" s="47"/>
      <c r="I9" s="140"/>
      <c r="J9" s="47"/>
      <c r="K9" s="51"/>
    </row>
    <row r="10" s="1" customFormat="1">
      <c r="B10" s="46"/>
      <c r="C10" s="47"/>
      <c r="D10" s="40" t="s">
        <v>107</v>
      </c>
      <c r="E10" s="47"/>
      <c r="F10" s="47"/>
      <c r="G10" s="47"/>
      <c r="H10" s="47"/>
      <c r="I10" s="140"/>
      <c r="J10" s="47"/>
      <c r="K10" s="51"/>
    </row>
    <row r="11" s="1" customFormat="1" ht="36.96" customHeight="1">
      <c r="B11" s="46"/>
      <c r="C11" s="47"/>
      <c r="D11" s="47"/>
      <c r="E11" s="141" t="s">
        <v>457</v>
      </c>
      <c r="F11" s="47"/>
      <c r="G11" s="47"/>
      <c r="H11" s="47"/>
      <c r="I11" s="140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40"/>
      <c r="J12" s="47"/>
      <c r="K12" s="51"/>
    </row>
    <row r="13" s="1" customFormat="1" ht="14.4" customHeight="1">
      <c r="B13" s="46"/>
      <c r="C13" s="47"/>
      <c r="D13" s="40" t="s">
        <v>21</v>
      </c>
      <c r="E13" s="47"/>
      <c r="F13" s="35" t="s">
        <v>5</v>
      </c>
      <c r="G13" s="47"/>
      <c r="H13" s="47"/>
      <c r="I13" s="142" t="s">
        <v>22</v>
      </c>
      <c r="J13" s="35" t="s">
        <v>5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42" t="s">
        <v>25</v>
      </c>
      <c r="J14" s="143" t="str">
        <f>'Rekapitulace stavby'!AN8</f>
        <v>12. 11. 2018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40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42" t="s">
        <v>28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42" t="s">
        <v>29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40"/>
      <c r="J18" s="47"/>
      <c r="K18" s="51"/>
    </row>
    <row r="19" s="1" customFormat="1" ht="14.4" customHeight="1">
      <c r="B19" s="46"/>
      <c r="C19" s="47"/>
      <c r="D19" s="40" t="s">
        <v>30</v>
      </c>
      <c r="E19" s="47"/>
      <c r="F19" s="47"/>
      <c r="G19" s="47"/>
      <c r="H19" s="47"/>
      <c r="I19" s="142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42" t="s">
        <v>29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40"/>
      <c r="J21" s="47"/>
      <c r="K21" s="51"/>
    </row>
    <row r="22" s="1" customFormat="1" ht="14.4" customHeight="1">
      <c r="B22" s="46"/>
      <c r="C22" s="47"/>
      <c r="D22" s="40" t="s">
        <v>32</v>
      </c>
      <c r="E22" s="47"/>
      <c r="F22" s="47"/>
      <c r="G22" s="47"/>
      <c r="H22" s="47"/>
      <c r="I22" s="142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42" t="s">
        <v>29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40"/>
      <c r="J24" s="47"/>
      <c r="K24" s="51"/>
    </row>
    <row r="25" s="1" customFormat="1" ht="14.4" customHeight="1">
      <c r="B25" s="46"/>
      <c r="C25" s="47"/>
      <c r="D25" s="40" t="s">
        <v>34</v>
      </c>
      <c r="E25" s="47"/>
      <c r="F25" s="47"/>
      <c r="G25" s="47"/>
      <c r="H25" s="47"/>
      <c r="I25" s="140"/>
      <c r="J25" s="47"/>
      <c r="K25" s="51"/>
    </row>
    <row r="26" s="7" customFormat="1" ht="16.5" customHeight="1">
      <c r="B26" s="144"/>
      <c r="C26" s="145"/>
      <c r="D26" s="145"/>
      <c r="E26" s="44" t="s">
        <v>5</v>
      </c>
      <c r="F26" s="44"/>
      <c r="G26" s="44"/>
      <c r="H26" s="44"/>
      <c r="I26" s="146"/>
      <c r="J26" s="145"/>
      <c r="K26" s="147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40"/>
      <c r="J27" s="47"/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48"/>
      <c r="J28" s="82"/>
      <c r="K28" s="149"/>
    </row>
    <row r="29" s="1" customFormat="1" ht="25.44" customHeight="1">
      <c r="B29" s="46"/>
      <c r="C29" s="47"/>
      <c r="D29" s="150" t="s">
        <v>35</v>
      </c>
      <c r="E29" s="47"/>
      <c r="F29" s="47"/>
      <c r="G29" s="47"/>
      <c r="H29" s="47"/>
      <c r="I29" s="140"/>
      <c r="J29" s="151">
        <f>ROUND(J89,2)</f>
        <v>0</v>
      </c>
      <c r="K29" s="51"/>
    </row>
    <row r="30" s="1" customFormat="1" ht="6.96" customHeight="1">
      <c r="B30" s="46"/>
      <c r="C30" s="47"/>
      <c r="D30" s="82"/>
      <c r="E30" s="82"/>
      <c r="F30" s="82"/>
      <c r="G30" s="82"/>
      <c r="H30" s="82"/>
      <c r="I30" s="148"/>
      <c r="J30" s="82"/>
      <c r="K30" s="149"/>
    </row>
    <row r="31" s="1" customFormat="1" ht="14.4" customHeight="1">
      <c r="B31" s="46"/>
      <c r="C31" s="47"/>
      <c r="D31" s="47"/>
      <c r="E31" s="47"/>
      <c r="F31" s="52" t="s">
        <v>37</v>
      </c>
      <c r="G31" s="47"/>
      <c r="H31" s="47"/>
      <c r="I31" s="152" t="s">
        <v>36</v>
      </c>
      <c r="J31" s="52" t="s">
        <v>38</v>
      </c>
      <c r="K31" s="51"/>
    </row>
    <row r="32" s="1" customFormat="1" ht="14.4" customHeight="1">
      <c r="B32" s="46"/>
      <c r="C32" s="47"/>
      <c r="D32" s="55" t="s">
        <v>39</v>
      </c>
      <c r="E32" s="55" t="s">
        <v>40</v>
      </c>
      <c r="F32" s="153">
        <f>ROUND(SUM(BE89:BE135), 2)</f>
        <v>0</v>
      </c>
      <c r="G32" s="47"/>
      <c r="H32" s="47"/>
      <c r="I32" s="154">
        <v>0.20999999999999999</v>
      </c>
      <c r="J32" s="153">
        <f>ROUND(ROUND((SUM(BE89:BE135)), 2)*I32, 2)</f>
        <v>0</v>
      </c>
      <c r="K32" s="51"/>
    </row>
    <row r="33" s="1" customFormat="1" ht="14.4" customHeight="1">
      <c r="B33" s="46"/>
      <c r="C33" s="47"/>
      <c r="D33" s="47"/>
      <c r="E33" s="55" t="s">
        <v>41</v>
      </c>
      <c r="F33" s="153">
        <f>ROUND(SUM(BF89:BF135), 2)</f>
        <v>0</v>
      </c>
      <c r="G33" s="47"/>
      <c r="H33" s="47"/>
      <c r="I33" s="154">
        <v>0.14999999999999999</v>
      </c>
      <c r="J33" s="153">
        <f>ROUND(ROUND((SUM(BF89:BF135)),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42</v>
      </c>
      <c r="F34" s="153">
        <f>ROUND(SUM(BG89:BG135), 2)</f>
        <v>0</v>
      </c>
      <c r="G34" s="47"/>
      <c r="H34" s="47"/>
      <c r="I34" s="154">
        <v>0.20999999999999999</v>
      </c>
      <c r="J34" s="153">
        <v>0</v>
      </c>
      <c r="K34" s="51"/>
    </row>
    <row r="35" hidden="1" s="1" customFormat="1" ht="14.4" customHeight="1">
      <c r="B35" s="46"/>
      <c r="C35" s="47"/>
      <c r="D35" s="47"/>
      <c r="E35" s="55" t="s">
        <v>43</v>
      </c>
      <c r="F35" s="153">
        <f>ROUND(SUM(BH89:BH135), 2)</f>
        <v>0</v>
      </c>
      <c r="G35" s="47"/>
      <c r="H35" s="47"/>
      <c r="I35" s="154">
        <v>0.14999999999999999</v>
      </c>
      <c r="J35" s="153">
        <v>0</v>
      </c>
      <c r="K35" s="51"/>
    </row>
    <row r="36" hidden="1" s="1" customFormat="1" ht="14.4" customHeight="1">
      <c r="B36" s="46"/>
      <c r="C36" s="47"/>
      <c r="D36" s="47"/>
      <c r="E36" s="55" t="s">
        <v>44</v>
      </c>
      <c r="F36" s="153">
        <f>ROUND(SUM(BI89:BI135), 2)</f>
        <v>0</v>
      </c>
      <c r="G36" s="47"/>
      <c r="H36" s="47"/>
      <c r="I36" s="154">
        <v>0</v>
      </c>
      <c r="J36" s="153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40"/>
      <c r="J37" s="47"/>
      <c r="K37" s="51"/>
    </row>
    <row r="38" s="1" customFormat="1" ht="25.44" customHeight="1">
      <c r="B38" s="46"/>
      <c r="C38" s="155"/>
      <c r="D38" s="156" t="s">
        <v>45</v>
      </c>
      <c r="E38" s="88"/>
      <c r="F38" s="88"/>
      <c r="G38" s="157" t="s">
        <v>46</v>
      </c>
      <c r="H38" s="158" t="s">
        <v>47</v>
      </c>
      <c r="I38" s="159"/>
      <c r="J38" s="160">
        <f>SUM(J29:J36)</f>
        <v>0</v>
      </c>
      <c r="K38" s="161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62"/>
      <c r="J39" s="68"/>
      <c r="K39" s="69"/>
    </row>
    <row r="43" s="1" customFormat="1" ht="6.96" customHeight="1">
      <c r="B43" s="70"/>
      <c r="C43" s="71"/>
      <c r="D43" s="71"/>
      <c r="E43" s="71"/>
      <c r="F43" s="71"/>
      <c r="G43" s="71"/>
      <c r="H43" s="71"/>
      <c r="I43" s="163"/>
      <c r="J43" s="71"/>
      <c r="K43" s="164"/>
    </row>
    <row r="44" s="1" customFormat="1" ht="36.96" customHeight="1">
      <c r="B44" s="46"/>
      <c r="C44" s="30" t="s">
        <v>109</v>
      </c>
      <c r="D44" s="47"/>
      <c r="E44" s="47"/>
      <c r="F44" s="47"/>
      <c r="G44" s="47"/>
      <c r="H44" s="47"/>
      <c r="I44" s="140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40"/>
      <c r="J45" s="47"/>
      <c r="K45" s="51"/>
    </row>
    <row r="46" s="1" customFormat="1" ht="14.4" customHeight="1">
      <c r="B46" s="46"/>
      <c r="C46" s="40" t="s">
        <v>19</v>
      </c>
      <c r="D46" s="47"/>
      <c r="E46" s="47"/>
      <c r="F46" s="47"/>
      <c r="G46" s="47"/>
      <c r="H46" s="47"/>
      <c r="I46" s="140"/>
      <c r="J46" s="47"/>
      <c r="K46" s="51"/>
    </row>
    <row r="47" s="1" customFormat="1" ht="16.5" customHeight="1">
      <c r="B47" s="46"/>
      <c r="C47" s="47"/>
      <c r="D47" s="47"/>
      <c r="E47" s="139" t="str">
        <f>E7</f>
        <v>II/272 Starý Vestec, přeložka silnice - PD</v>
      </c>
      <c r="F47" s="40"/>
      <c r="G47" s="40"/>
      <c r="H47" s="40"/>
      <c r="I47" s="140"/>
      <c r="J47" s="47"/>
      <c r="K47" s="51"/>
    </row>
    <row r="48">
      <c r="B48" s="28"/>
      <c r="C48" s="40" t="s">
        <v>105</v>
      </c>
      <c r="D48" s="29"/>
      <c r="E48" s="29"/>
      <c r="F48" s="29"/>
      <c r="G48" s="29"/>
      <c r="H48" s="29"/>
      <c r="I48" s="138"/>
      <c r="J48" s="29"/>
      <c r="K48" s="31"/>
    </row>
    <row r="49" s="1" customFormat="1" ht="16.5" customHeight="1">
      <c r="B49" s="46"/>
      <c r="C49" s="47"/>
      <c r="D49" s="47"/>
      <c r="E49" s="139" t="s">
        <v>106</v>
      </c>
      <c r="F49" s="47"/>
      <c r="G49" s="47"/>
      <c r="H49" s="47"/>
      <c r="I49" s="140"/>
      <c r="J49" s="47"/>
      <c r="K49" s="51"/>
    </row>
    <row r="50" s="1" customFormat="1" ht="14.4" customHeight="1">
      <c r="B50" s="46"/>
      <c r="C50" s="40" t="s">
        <v>107</v>
      </c>
      <c r="D50" s="47"/>
      <c r="E50" s="47"/>
      <c r="F50" s="47"/>
      <c r="G50" s="47"/>
      <c r="H50" s="47"/>
      <c r="I50" s="140"/>
      <c r="J50" s="47"/>
      <c r="K50" s="51"/>
    </row>
    <row r="51" s="1" customFormat="1" ht="17.25" customHeight="1">
      <c r="B51" s="46"/>
      <c r="C51" s="47"/>
      <c r="D51" s="47"/>
      <c r="E51" s="141" t="str">
        <f>E11</f>
        <v>1 - Propustek 1</v>
      </c>
      <c r="F51" s="47"/>
      <c r="G51" s="47"/>
      <c r="H51" s="47"/>
      <c r="I51" s="140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40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 xml:space="preserve"> </v>
      </c>
      <c r="G53" s="47"/>
      <c r="H53" s="47"/>
      <c r="I53" s="142" t="s">
        <v>25</v>
      </c>
      <c r="J53" s="143" t="str">
        <f>IF(J14="","",J14)</f>
        <v>12. 11. 2018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40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 xml:space="preserve"> </v>
      </c>
      <c r="G55" s="47"/>
      <c r="H55" s="47"/>
      <c r="I55" s="142" t="s">
        <v>32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30</v>
      </c>
      <c r="D56" s="47"/>
      <c r="E56" s="47"/>
      <c r="F56" s="35" t="str">
        <f>IF(E20="","",E20)</f>
        <v/>
      </c>
      <c r="G56" s="47"/>
      <c r="H56" s="47"/>
      <c r="I56" s="140"/>
      <c r="J56" s="165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40"/>
      <c r="J57" s="47"/>
      <c r="K57" s="51"/>
    </row>
    <row r="58" s="1" customFormat="1" ht="29.28" customHeight="1">
      <c r="B58" s="46"/>
      <c r="C58" s="166" t="s">
        <v>110</v>
      </c>
      <c r="D58" s="155"/>
      <c r="E58" s="155"/>
      <c r="F58" s="155"/>
      <c r="G58" s="155"/>
      <c r="H58" s="155"/>
      <c r="I58" s="167"/>
      <c r="J58" s="168" t="s">
        <v>111</v>
      </c>
      <c r="K58" s="169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40"/>
      <c r="J59" s="47"/>
      <c r="K59" s="51"/>
    </row>
    <row r="60" s="1" customFormat="1" ht="29.28" customHeight="1">
      <c r="B60" s="46"/>
      <c r="C60" s="170" t="s">
        <v>112</v>
      </c>
      <c r="D60" s="47"/>
      <c r="E60" s="47"/>
      <c r="F60" s="47"/>
      <c r="G60" s="47"/>
      <c r="H60" s="47"/>
      <c r="I60" s="140"/>
      <c r="J60" s="151">
        <f>J89</f>
        <v>0</v>
      </c>
      <c r="K60" s="51"/>
      <c r="AU60" s="24" t="s">
        <v>113</v>
      </c>
    </row>
    <row r="61" s="8" customFormat="1" ht="24.96" customHeight="1">
      <c r="B61" s="171"/>
      <c r="C61" s="172"/>
      <c r="D61" s="173" t="s">
        <v>114</v>
      </c>
      <c r="E61" s="174"/>
      <c r="F61" s="174"/>
      <c r="G61" s="174"/>
      <c r="H61" s="174"/>
      <c r="I61" s="175"/>
      <c r="J61" s="176">
        <f>J90</f>
        <v>0</v>
      </c>
      <c r="K61" s="177"/>
    </row>
    <row r="62" s="9" customFormat="1" ht="19.92" customHeight="1">
      <c r="B62" s="178"/>
      <c r="C62" s="179"/>
      <c r="D62" s="180" t="s">
        <v>116</v>
      </c>
      <c r="E62" s="181"/>
      <c r="F62" s="181"/>
      <c r="G62" s="181"/>
      <c r="H62" s="181"/>
      <c r="I62" s="182"/>
      <c r="J62" s="183">
        <f>J91</f>
        <v>0</v>
      </c>
      <c r="K62" s="184"/>
    </row>
    <row r="63" s="9" customFormat="1" ht="19.92" customHeight="1">
      <c r="B63" s="178"/>
      <c r="C63" s="179"/>
      <c r="D63" s="180" t="s">
        <v>117</v>
      </c>
      <c r="E63" s="181"/>
      <c r="F63" s="181"/>
      <c r="G63" s="181"/>
      <c r="H63" s="181"/>
      <c r="I63" s="182"/>
      <c r="J63" s="183">
        <f>J107</f>
        <v>0</v>
      </c>
      <c r="K63" s="184"/>
    </row>
    <row r="64" s="9" customFormat="1" ht="19.92" customHeight="1">
      <c r="B64" s="178"/>
      <c r="C64" s="179"/>
      <c r="D64" s="180" t="s">
        <v>458</v>
      </c>
      <c r="E64" s="181"/>
      <c r="F64" s="181"/>
      <c r="G64" s="181"/>
      <c r="H64" s="181"/>
      <c r="I64" s="182"/>
      <c r="J64" s="183">
        <f>J112</f>
        <v>0</v>
      </c>
      <c r="K64" s="184"/>
    </row>
    <row r="65" s="9" customFormat="1" ht="19.92" customHeight="1">
      <c r="B65" s="178"/>
      <c r="C65" s="179"/>
      <c r="D65" s="180" t="s">
        <v>118</v>
      </c>
      <c r="E65" s="181"/>
      <c r="F65" s="181"/>
      <c r="G65" s="181"/>
      <c r="H65" s="181"/>
      <c r="I65" s="182"/>
      <c r="J65" s="183">
        <f>J117</f>
        <v>0</v>
      </c>
      <c r="K65" s="184"/>
    </row>
    <row r="66" s="9" customFormat="1" ht="19.92" customHeight="1">
      <c r="B66" s="178"/>
      <c r="C66" s="179"/>
      <c r="D66" s="180" t="s">
        <v>119</v>
      </c>
      <c r="E66" s="181"/>
      <c r="F66" s="181"/>
      <c r="G66" s="181"/>
      <c r="H66" s="181"/>
      <c r="I66" s="182"/>
      <c r="J66" s="183">
        <f>J126</f>
        <v>0</v>
      </c>
      <c r="K66" s="184"/>
    </row>
    <row r="67" s="8" customFormat="1" ht="24.96" customHeight="1">
      <c r="B67" s="171"/>
      <c r="C67" s="172"/>
      <c r="D67" s="173" t="s">
        <v>459</v>
      </c>
      <c r="E67" s="174"/>
      <c r="F67" s="174"/>
      <c r="G67" s="174"/>
      <c r="H67" s="174"/>
      <c r="I67" s="175"/>
      <c r="J67" s="176">
        <f>J131</f>
        <v>0</v>
      </c>
      <c r="K67" s="177"/>
    </row>
    <row r="68" s="1" customFormat="1" ht="21.84" customHeight="1">
      <c r="B68" s="46"/>
      <c r="C68" s="47"/>
      <c r="D68" s="47"/>
      <c r="E68" s="47"/>
      <c r="F68" s="47"/>
      <c r="G68" s="47"/>
      <c r="H68" s="47"/>
      <c r="I68" s="140"/>
      <c r="J68" s="47"/>
      <c r="K68" s="51"/>
    </row>
    <row r="69" s="1" customFormat="1" ht="6.96" customHeight="1">
      <c r="B69" s="67"/>
      <c r="C69" s="68"/>
      <c r="D69" s="68"/>
      <c r="E69" s="68"/>
      <c r="F69" s="68"/>
      <c r="G69" s="68"/>
      <c r="H69" s="68"/>
      <c r="I69" s="162"/>
      <c r="J69" s="68"/>
      <c r="K69" s="69"/>
    </row>
    <row r="73" s="1" customFormat="1" ht="6.96" customHeight="1">
      <c r="B73" s="70"/>
      <c r="C73" s="71"/>
      <c r="D73" s="71"/>
      <c r="E73" s="71"/>
      <c r="F73" s="71"/>
      <c r="G73" s="71"/>
      <c r="H73" s="71"/>
      <c r="I73" s="163"/>
      <c r="J73" s="71"/>
      <c r="K73" s="71"/>
      <c r="L73" s="46"/>
    </row>
    <row r="74" s="1" customFormat="1" ht="36.96" customHeight="1">
      <c r="B74" s="46"/>
      <c r="C74" s="72" t="s">
        <v>120</v>
      </c>
      <c r="L74" s="46"/>
    </row>
    <row r="75" s="1" customFormat="1" ht="6.96" customHeight="1">
      <c r="B75" s="46"/>
      <c r="L75" s="46"/>
    </row>
    <row r="76" s="1" customFormat="1" ht="14.4" customHeight="1">
      <c r="B76" s="46"/>
      <c r="C76" s="74" t="s">
        <v>19</v>
      </c>
      <c r="L76" s="46"/>
    </row>
    <row r="77" s="1" customFormat="1" ht="16.5" customHeight="1">
      <c r="B77" s="46"/>
      <c r="E77" s="185" t="str">
        <f>E7</f>
        <v>II/272 Starý Vestec, přeložka silnice - PD</v>
      </c>
      <c r="F77" s="74"/>
      <c r="G77" s="74"/>
      <c r="H77" s="74"/>
      <c r="L77" s="46"/>
    </row>
    <row r="78">
      <c r="B78" s="28"/>
      <c r="C78" s="74" t="s">
        <v>105</v>
      </c>
      <c r="L78" s="28"/>
    </row>
    <row r="79" s="1" customFormat="1" ht="16.5" customHeight="1">
      <c r="B79" s="46"/>
      <c r="E79" s="185" t="s">
        <v>106</v>
      </c>
      <c r="F79" s="1"/>
      <c r="G79" s="1"/>
      <c r="H79" s="1"/>
      <c r="L79" s="46"/>
    </row>
    <row r="80" s="1" customFormat="1" ht="14.4" customHeight="1">
      <c r="B80" s="46"/>
      <c r="C80" s="74" t="s">
        <v>107</v>
      </c>
      <c r="L80" s="46"/>
    </row>
    <row r="81" s="1" customFormat="1" ht="17.25" customHeight="1">
      <c r="B81" s="46"/>
      <c r="E81" s="77" t="str">
        <f>E11</f>
        <v>1 - Propustek 1</v>
      </c>
      <c r="F81" s="1"/>
      <c r="G81" s="1"/>
      <c r="H81" s="1"/>
      <c r="L81" s="46"/>
    </row>
    <row r="82" s="1" customFormat="1" ht="6.96" customHeight="1">
      <c r="B82" s="46"/>
      <c r="L82" s="46"/>
    </row>
    <row r="83" s="1" customFormat="1" ht="18" customHeight="1">
      <c r="B83" s="46"/>
      <c r="C83" s="74" t="s">
        <v>23</v>
      </c>
      <c r="F83" s="186" t="str">
        <f>F14</f>
        <v xml:space="preserve"> </v>
      </c>
      <c r="I83" s="187" t="s">
        <v>25</v>
      </c>
      <c r="J83" s="79" t="str">
        <f>IF(J14="","",J14)</f>
        <v>12. 11. 2018</v>
      </c>
      <c r="L83" s="46"/>
    </row>
    <row r="84" s="1" customFormat="1" ht="6.96" customHeight="1">
      <c r="B84" s="46"/>
      <c r="L84" s="46"/>
    </row>
    <row r="85" s="1" customFormat="1">
      <c r="B85" s="46"/>
      <c r="C85" s="74" t="s">
        <v>27</v>
      </c>
      <c r="F85" s="186" t="str">
        <f>E17</f>
        <v xml:space="preserve"> </v>
      </c>
      <c r="I85" s="187" t="s">
        <v>32</v>
      </c>
      <c r="J85" s="186" t="str">
        <f>E23</f>
        <v xml:space="preserve"> </v>
      </c>
      <c r="L85" s="46"/>
    </row>
    <row r="86" s="1" customFormat="1" ht="14.4" customHeight="1">
      <c r="B86" s="46"/>
      <c r="C86" s="74" t="s">
        <v>30</v>
      </c>
      <c r="F86" s="186" t="str">
        <f>IF(E20="","",E20)</f>
        <v/>
      </c>
      <c r="L86" s="46"/>
    </row>
    <row r="87" s="1" customFormat="1" ht="10.32" customHeight="1">
      <c r="B87" s="46"/>
      <c r="L87" s="46"/>
    </row>
    <row r="88" s="10" customFormat="1" ht="29.28" customHeight="1">
      <c r="B88" s="188"/>
      <c r="C88" s="189" t="s">
        <v>121</v>
      </c>
      <c r="D88" s="190" t="s">
        <v>54</v>
      </c>
      <c r="E88" s="190" t="s">
        <v>50</v>
      </c>
      <c r="F88" s="190" t="s">
        <v>122</v>
      </c>
      <c r="G88" s="190" t="s">
        <v>123</v>
      </c>
      <c r="H88" s="190" t="s">
        <v>124</v>
      </c>
      <c r="I88" s="191" t="s">
        <v>125</v>
      </c>
      <c r="J88" s="190" t="s">
        <v>111</v>
      </c>
      <c r="K88" s="192" t="s">
        <v>126</v>
      </c>
      <c r="L88" s="188"/>
      <c r="M88" s="92" t="s">
        <v>127</v>
      </c>
      <c r="N88" s="93" t="s">
        <v>39</v>
      </c>
      <c r="O88" s="93" t="s">
        <v>128</v>
      </c>
      <c r="P88" s="93" t="s">
        <v>129</v>
      </c>
      <c r="Q88" s="93" t="s">
        <v>130</v>
      </c>
      <c r="R88" s="93" t="s">
        <v>131</v>
      </c>
      <c r="S88" s="93" t="s">
        <v>132</v>
      </c>
      <c r="T88" s="94" t="s">
        <v>133</v>
      </c>
    </row>
    <row r="89" s="1" customFormat="1" ht="29.28" customHeight="1">
      <c r="B89" s="46"/>
      <c r="C89" s="96" t="s">
        <v>112</v>
      </c>
      <c r="J89" s="193">
        <f>BK89</f>
        <v>0</v>
      </c>
      <c r="L89" s="46"/>
      <c r="M89" s="95"/>
      <c r="N89" s="82"/>
      <c r="O89" s="82"/>
      <c r="P89" s="194">
        <f>P90+P131</f>
        <v>0</v>
      </c>
      <c r="Q89" s="82"/>
      <c r="R89" s="194">
        <f>R90+R131</f>
        <v>0</v>
      </c>
      <c r="S89" s="82"/>
      <c r="T89" s="195">
        <f>T90+T131</f>
        <v>0</v>
      </c>
      <c r="AT89" s="24" t="s">
        <v>68</v>
      </c>
      <c r="AU89" s="24" t="s">
        <v>113</v>
      </c>
      <c r="BK89" s="196">
        <f>BK90+BK131</f>
        <v>0</v>
      </c>
    </row>
    <row r="90" s="11" customFormat="1" ht="37.44" customHeight="1">
      <c r="B90" s="197"/>
      <c r="D90" s="198" t="s">
        <v>68</v>
      </c>
      <c r="E90" s="199" t="s">
        <v>134</v>
      </c>
      <c r="F90" s="199" t="s">
        <v>135</v>
      </c>
      <c r="I90" s="200"/>
      <c r="J90" s="201">
        <f>BK90</f>
        <v>0</v>
      </c>
      <c r="L90" s="197"/>
      <c r="M90" s="202"/>
      <c r="N90" s="203"/>
      <c r="O90" s="203"/>
      <c r="P90" s="204">
        <f>P91+P107+P112+P117+P126</f>
        <v>0</v>
      </c>
      <c r="Q90" s="203"/>
      <c r="R90" s="204">
        <f>R91+R107+R112+R117+R126</f>
        <v>0</v>
      </c>
      <c r="S90" s="203"/>
      <c r="T90" s="205">
        <f>T91+T107+T112+T117+T126</f>
        <v>0</v>
      </c>
      <c r="AR90" s="198" t="s">
        <v>76</v>
      </c>
      <c r="AT90" s="206" t="s">
        <v>68</v>
      </c>
      <c r="AU90" s="206" t="s">
        <v>69</v>
      </c>
      <c r="AY90" s="198" t="s">
        <v>136</v>
      </c>
      <c r="BK90" s="207">
        <f>BK91+BK107+BK112+BK117+BK126</f>
        <v>0</v>
      </c>
    </row>
    <row r="91" s="11" customFormat="1" ht="19.92" customHeight="1">
      <c r="B91" s="197"/>
      <c r="D91" s="198" t="s">
        <v>68</v>
      </c>
      <c r="E91" s="208" t="s">
        <v>76</v>
      </c>
      <c r="F91" s="208" t="s">
        <v>153</v>
      </c>
      <c r="I91" s="200"/>
      <c r="J91" s="209">
        <f>BK91</f>
        <v>0</v>
      </c>
      <c r="L91" s="197"/>
      <c r="M91" s="202"/>
      <c r="N91" s="203"/>
      <c r="O91" s="203"/>
      <c r="P91" s="204">
        <f>SUM(P92:P106)</f>
        <v>0</v>
      </c>
      <c r="Q91" s="203"/>
      <c r="R91" s="204">
        <f>SUM(R92:R106)</f>
        <v>0</v>
      </c>
      <c r="S91" s="203"/>
      <c r="T91" s="205">
        <f>SUM(T92:T106)</f>
        <v>0</v>
      </c>
      <c r="AR91" s="198" t="s">
        <v>76</v>
      </c>
      <c r="AT91" s="206" t="s">
        <v>68</v>
      </c>
      <c r="AU91" s="206" t="s">
        <v>76</v>
      </c>
      <c r="AY91" s="198" t="s">
        <v>136</v>
      </c>
      <c r="BK91" s="207">
        <f>SUM(BK92:BK106)</f>
        <v>0</v>
      </c>
    </row>
    <row r="92" s="1" customFormat="1" ht="16.5" customHeight="1">
      <c r="B92" s="210"/>
      <c r="C92" s="211" t="s">
        <v>76</v>
      </c>
      <c r="D92" s="211" t="s">
        <v>138</v>
      </c>
      <c r="E92" s="212" t="s">
        <v>183</v>
      </c>
      <c r="F92" s="213" t="s">
        <v>184</v>
      </c>
      <c r="G92" s="214" t="s">
        <v>165</v>
      </c>
      <c r="H92" s="215">
        <v>27</v>
      </c>
      <c r="I92" s="216"/>
      <c r="J92" s="217">
        <f>ROUND(I92*H92,2)</f>
        <v>0</v>
      </c>
      <c r="K92" s="213" t="s">
        <v>158</v>
      </c>
      <c r="L92" s="46"/>
      <c r="M92" s="218" t="s">
        <v>5</v>
      </c>
      <c r="N92" s="219" t="s">
        <v>40</v>
      </c>
      <c r="O92" s="47"/>
      <c r="P92" s="220">
        <f>O92*H92</f>
        <v>0</v>
      </c>
      <c r="Q92" s="220">
        <v>0</v>
      </c>
      <c r="R92" s="220">
        <f>Q92*H92</f>
        <v>0</v>
      </c>
      <c r="S92" s="220">
        <v>0</v>
      </c>
      <c r="T92" s="221">
        <f>S92*H92</f>
        <v>0</v>
      </c>
      <c r="AR92" s="24" t="s">
        <v>142</v>
      </c>
      <c r="AT92" s="24" t="s">
        <v>138</v>
      </c>
      <c r="AU92" s="24" t="s">
        <v>78</v>
      </c>
      <c r="AY92" s="24" t="s">
        <v>136</v>
      </c>
      <c r="BE92" s="222">
        <f>IF(N92="základní",J92,0)</f>
        <v>0</v>
      </c>
      <c r="BF92" s="222">
        <f>IF(N92="snížená",J92,0)</f>
        <v>0</v>
      </c>
      <c r="BG92" s="222">
        <f>IF(N92="zákl. přenesená",J92,0)</f>
        <v>0</v>
      </c>
      <c r="BH92" s="222">
        <f>IF(N92="sníž. přenesená",J92,0)</f>
        <v>0</v>
      </c>
      <c r="BI92" s="222">
        <f>IF(N92="nulová",J92,0)</f>
        <v>0</v>
      </c>
      <c r="BJ92" s="24" t="s">
        <v>76</v>
      </c>
      <c r="BK92" s="222">
        <f>ROUND(I92*H92,2)</f>
        <v>0</v>
      </c>
      <c r="BL92" s="24" t="s">
        <v>142</v>
      </c>
      <c r="BM92" s="24" t="s">
        <v>460</v>
      </c>
    </row>
    <row r="93" s="1" customFormat="1">
      <c r="B93" s="46"/>
      <c r="D93" s="223" t="s">
        <v>144</v>
      </c>
      <c r="F93" s="224" t="s">
        <v>184</v>
      </c>
      <c r="I93" s="225"/>
      <c r="L93" s="46"/>
      <c r="M93" s="226"/>
      <c r="N93" s="47"/>
      <c r="O93" s="47"/>
      <c r="P93" s="47"/>
      <c r="Q93" s="47"/>
      <c r="R93" s="47"/>
      <c r="S93" s="47"/>
      <c r="T93" s="85"/>
      <c r="AT93" s="24" t="s">
        <v>144</v>
      </c>
      <c r="AU93" s="24" t="s">
        <v>78</v>
      </c>
    </row>
    <row r="94" s="1" customFormat="1">
      <c r="B94" s="46"/>
      <c r="D94" s="223" t="s">
        <v>160</v>
      </c>
      <c r="F94" s="235" t="s">
        <v>186</v>
      </c>
      <c r="I94" s="225"/>
      <c r="L94" s="46"/>
      <c r="M94" s="226"/>
      <c r="N94" s="47"/>
      <c r="O94" s="47"/>
      <c r="P94" s="47"/>
      <c r="Q94" s="47"/>
      <c r="R94" s="47"/>
      <c r="S94" s="47"/>
      <c r="T94" s="85"/>
      <c r="AT94" s="24" t="s">
        <v>160</v>
      </c>
      <c r="AU94" s="24" t="s">
        <v>78</v>
      </c>
    </row>
    <row r="95" s="1" customFormat="1">
      <c r="B95" s="46"/>
      <c r="D95" s="223" t="s">
        <v>168</v>
      </c>
      <c r="F95" s="235" t="s">
        <v>220</v>
      </c>
      <c r="I95" s="225"/>
      <c r="L95" s="46"/>
      <c r="M95" s="226"/>
      <c r="N95" s="47"/>
      <c r="O95" s="47"/>
      <c r="P95" s="47"/>
      <c r="Q95" s="47"/>
      <c r="R95" s="47"/>
      <c r="S95" s="47"/>
      <c r="T95" s="85"/>
      <c r="AT95" s="24" t="s">
        <v>168</v>
      </c>
      <c r="AU95" s="24" t="s">
        <v>78</v>
      </c>
    </row>
    <row r="96" s="12" customFormat="1">
      <c r="B96" s="227"/>
      <c r="D96" s="223" t="s">
        <v>145</v>
      </c>
      <c r="E96" s="228" t="s">
        <v>5</v>
      </c>
      <c r="F96" s="229" t="s">
        <v>461</v>
      </c>
      <c r="H96" s="230">
        <v>27</v>
      </c>
      <c r="I96" s="231"/>
      <c r="L96" s="227"/>
      <c r="M96" s="232"/>
      <c r="N96" s="233"/>
      <c r="O96" s="233"/>
      <c r="P96" s="233"/>
      <c r="Q96" s="233"/>
      <c r="R96" s="233"/>
      <c r="S96" s="233"/>
      <c r="T96" s="234"/>
      <c r="AT96" s="228" t="s">
        <v>145</v>
      </c>
      <c r="AU96" s="228" t="s">
        <v>78</v>
      </c>
      <c r="AV96" s="12" t="s">
        <v>78</v>
      </c>
      <c r="AW96" s="12" t="s">
        <v>33</v>
      </c>
      <c r="AX96" s="12" t="s">
        <v>76</v>
      </c>
      <c r="AY96" s="228" t="s">
        <v>136</v>
      </c>
    </row>
    <row r="97" s="1" customFormat="1" ht="16.5" customHeight="1">
      <c r="B97" s="210"/>
      <c r="C97" s="211" t="s">
        <v>78</v>
      </c>
      <c r="D97" s="211" t="s">
        <v>138</v>
      </c>
      <c r="E97" s="212" t="s">
        <v>462</v>
      </c>
      <c r="F97" s="213" t="s">
        <v>463</v>
      </c>
      <c r="G97" s="214" t="s">
        <v>165</v>
      </c>
      <c r="H97" s="215">
        <v>5.25</v>
      </c>
      <c r="I97" s="216"/>
      <c r="J97" s="217">
        <f>ROUND(I97*H97,2)</f>
        <v>0</v>
      </c>
      <c r="K97" s="213" t="s">
        <v>5</v>
      </c>
      <c r="L97" s="46"/>
      <c r="M97" s="218" t="s">
        <v>5</v>
      </c>
      <c r="N97" s="219" t="s">
        <v>40</v>
      </c>
      <c r="O97" s="47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AR97" s="24" t="s">
        <v>142</v>
      </c>
      <c r="AT97" s="24" t="s">
        <v>138</v>
      </c>
      <c r="AU97" s="24" t="s">
        <v>78</v>
      </c>
      <c r="AY97" s="24" t="s">
        <v>136</v>
      </c>
      <c r="BE97" s="222">
        <f>IF(N97="základní",J97,0)</f>
        <v>0</v>
      </c>
      <c r="BF97" s="222">
        <f>IF(N97="snížená",J97,0)</f>
        <v>0</v>
      </c>
      <c r="BG97" s="222">
        <f>IF(N97="zákl. přenesená",J97,0)</f>
        <v>0</v>
      </c>
      <c r="BH97" s="222">
        <f>IF(N97="sníž. přenesená",J97,0)</f>
        <v>0</v>
      </c>
      <c r="BI97" s="222">
        <f>IF(N97="nulová",J97,0)</f>
        <v>0</v>
      </c>
      <c r="BJ97" s="24" t="s">
        <v>76</v>
      </c>
      <c r="BK97" s="222">
        <f>ROUND(I97*H97,2)</f>
        <v>0</v>
      </c>
      <c r="BL97" s="24" t="s">
        <v>142</v>
      </c>
      <c r="BM97" s="24" t="s">
        <v>464</v>
      </c>
    </row>
    <row r="98" s="1" customFormat="1">
      <c r="B98" s="46"/>
      <c r="D98" s="223" t="s">
        <v>144</v>
      </c>
      <c r="F98" s="224" t="s">
        <v>463</v>
      </c>
      <c r="I98" s="225"/>
      <c r="L98" s="46"/>
      <c r="M98" s="226"/>
      <c r="N98" s="47"/>
      <c r="O98" s="47"/>
      <c r="P98" s="47"/>
      <c r="Q98" s="47"/>
      <c r="R98" s="47"/>
      <c r="S98" s="47"/>
      <c r="T98" s="85"/>
      <c r="AT98" s="24" t="s">
        <v>144</v>
      </c>
      <c r="AU98" s="24" t="s">
        <v>78</v>
      </c>
    </row>
    <row r="99" s="12" customFormat="1">
      <c r="B99" s="227"/>
      <c r="D99" s="223" t="s">
        <v>145</v>
      </c>
      <c r="E99" s="228" t="s">
        <v>5</v>
      </c>
      <c r="F99" s="229" t="s">
        <v>465</v>
      </c>
      <c r="H99" s="230">
        <v>5.25</v>
      </c>
      <c r="I99" s="231"/>
      <c r="L99" s="227"/>
      <c r="M99" s="232"/>
      <c r="N99" s="233"/>
      <c r="O99" s="233"/>
      <c r="P99" s="233"/>
      <c r="Q99" s="233"/>
      <c r="R99" s="233"/>
      <c r="S99" s="233"/>
      <c r="T99" s="234"/>
      <c r="AT99" s="228" t="s">
        <v>145</v>
      </c>
      <c r="AU99" s="228" t="s">
        <v>78</v>
      </c>
      <c r="AV99" s="12" t="s">
        <v>78</v>
      </c>
      <c r="AW99" s="12" t="s">
        <v>33</v>
      </c>
      <c r="AX99" s="12" t="s">
        <v>69</v>
      </c>
      <c r="AY99" s="228" t="s">
        <v>136</v>
      </c>
    </row>
    <row r="100" s="1" customFormat="1" ht="16.5" customHeight="1">
      <c r="B100" s="210"/>
      <c r="C100" s="211" t="s">
        <v>162</v>
      </c>
      <c r="D100" s="211" t="s">
        <v>138</v>
      </c>
      <c r="E100" s="212" t="s">
        <v>466</v>
      </c>
      <c r="F100" s="213" t="s">
        <v>463</v>
      </c>
      <c r="G100" s="214" t="s">
        <v>165</v>
      </c>
      <c r="H100" s="215">
        <v>21</v>
      </c>
      <c r="I100" s="216"/>
      <c r="J100" s="217">
        <f>ROUND(I100*H100,2)</f>
        <v>0</v>
      </c>
      <c r="K100" s="213" t="s">
        <v>5</v>
      </c>
      <c r="L100" s="46"/>
      <c r="M100" s="218" t="s">
        <v>5</v>
      </c>
      <c r="N100" s="219" t="s">
        <v>40</v>
      </c>
      <c r="O100" s="47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AR100" s="24" t="s">
        <v>142</v>
      </c>
      <c r="AT100" s="24" t="s">
        <v>138</v>
      </c>
      <c r="AU100" s="24" t="s">
        <v>78</v>
      </c>
      <c r="AY100" s="24" t="s">
        <v>136</v>
      </c>
      <c r="BE100" s="222">
        <f>IF(N100="základní",J100,0)</f>
        <v>0</v>
      </c>
      <c r="BF100" s="222">
        <f>IF(N100="snížená",J100,0)</f>
        <v>0</v>
      </c>
      <c r="BG100" s="222">
        <f>IF(N100="zákl. přenesená",J100,0)</f>
        <v>0</v>
      </c>
      <c r="BH100" s="222">
        <f>IF(N100="sníž. přenesená",J100,0)</f>
        <v>0</v>
      </c>
      <c r="BI100" s="222">
        <f>IF(N100="nulová",J100,0)</f>
        <v>0</v>
      </c>
      <c r="BJ100" s="24" t="s">
        <v>76</v>
      </c>
      <c r="BK100" s="222">
        <f>ROUND(I100*H100,2)</f>
        <v>0</v>
      </c>
      <c r="BL100" s="24" t="s">
        <v>142</v>
      </c>
      <c r="BM100" s="24" t="s">
        <v>467</v>
      </c>
    </row>
    <row r="101" s="1" customFormat="1">
      <c r="B101" s="46"/>
      <c r="D101" s="223" t="s">
        <v>144</v>
      </c>
      <c r="F101" s="224" t="s">
        <v>463</v>
      </c>
      <c r="I101" s="225"/>
      <c r="L101" s="46"/>
      <c r="M101" s="226"/>
      <c r="N101" s="47"/>
      <c r="O101" s="47"/>
      <c r="P101" s="47"/>
      <c r="Q101" s="47"/>
      <c r="R101" s="47"/>
      <c r="S101" s="47"/>
      <c r="T101" s="85"/>
      <c r="AT101" s="24" t="s">
        <v>144</v>
      </c>
      <c r="AU101" s="24" t="s">
        <v>78</v>
      </c>
    </row>
    <row r="102" s="12" customFormat="1">
      <c r="B102" s="227"/>
      <c r="D102" s="223" t="s">
        <v>145</v>
      </c>
      <c r="E102" s="228" t="s">
        <v>5</v>
      </c>
      <c r="F102" s="229" t="s">
        <v>468</v>
      </c>
      <c r="H102" s="230">
        <v>21</v>
      </c>
      <c r="I102" s="231"/>
      <c r="L102" s="227"/>
      <c r="M102" s="232"/>
      <c r="N102" s="233"/>
      <c r="O102" s="233"/>
      <c r="P102" s="233"/>
      <c r="Q102" s="233"/>
      <c r="R102" s="233"/>
      <c r="S102" s="233"/>
      <c r="T102" s="234"/>
      <c r="AT102" s="228" t="s">
        <v>145</v>
      </c>
      <c r="AU102" s="228" t="s">
        <v>78</v>
      </c>
      <c r="AV102" s="12" t="s">
        <v>78</v>
      </c>
      <c r="AW102" s="12" t="s">
        <v>33</v>
      </c>
      <c r="AX102" s="12" t="s">
        <v>69</v>
      </c>
      <c r="AY102" s="228" t="s">
        <v>136</v>
      </c>
    </row>
    <row r="103" s="1" customFormat="1" ht="16.5" customHeight="1">
      <c r="B103" s="210"/>
      <c r="C103" s="211" t="s">
        <v>142</v>
      </c>
      <c r="D103" s="211" t="s">
        <v>138</v>
      </c>
      <c r="E103" s="212" t="s">
        <v>469</v>
      </c>
      <c r="F103" s="213" t="s">
        <v>470</v>
      </c>
      <c r="G103" s="214" t="s">
        <v>266</v>
      </c>
      <c r="H103" s="215">
        <v>21</v>
      </c>
      <c r="I103" s="216"/>
      <c r="J103" s="217">
        <f>ROUND(I103*H103,2)</f>
        <v>0</v>
      </c>
      <c r="K103" s="213" t="s">
        <v>158</v>
      </c>
      <c r="L103" s="46"/>
      <c r="M103" s="218" t="s">
        <v>5</v>
      </c>
      <c r="N103" s="219" t="s">
        <v>40</v>
      </c>
      <c r="O103" s="47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AR103" s="24" t="s">
        <v>142</v>
      </c>
      <c r="AT103" s="24" t="s">
        <v>138</v>
      </c>
      <c r="AU103" s="24" t="s">
        <v>78</v>
      </c>
      <c r="AY103" s="24" t="s">
        <v>136</v>
      </c>
      <c r="BE103" s="222">
        <f>IF(N103="základní",J103,0)</f>
        <v>0</v>
      </c>
      <c r="BF103" s="222">
        <f>IF(N103="snížená",J103,0)</f>
        <v>0</v>
      </c>
      <c r="BG103" s="222">
        <f>IF(N103="zákl. přenesená",J103,0)</f>
        <v>0</v>
      </c>
      <c r="BH103" s="222">
        <f>IF(N103="sníž. přenesená",J103,0)</f>
        <v>0</v>
      </c>
      <c r="BI103" s="222">
        <f>IF(N103="nulová",J103,0)</f>
        <v>0</v>
      </c>
      <c r="BJ103" s="24" t="s">
        <v>76</v>
      </c>
      <c r="BK103" s="222">
        <f>ROUND(I103*H103,2)</f>
        <v>0</v>
      </c>
      <c r="BL103" s="24" t="s">
        <v>142</v>
      </c>
      <c r="BM103" s="24" t="s">
        <v>471</v>
      </c>
    </row>
    <row r="104" s="1" customFormat="1">
      <c r="B104" s="46"/>
      <c r="D104" s="223" t="s">
        <v>144</v>
      </c>
      <c r="F104" s="224" t="s">
        <v>470</v>
      </c>
      <c r="I104" s="225"/>
      <c r="L104" s="46"/>
      <c r="M104" s="226"/>
      <c r="N104" s="47"/>
      <c r="O104" s="47"/>
      <c r="P104" s="47"/>
      <c r="Q104" s="47"/>
      <c r="R104" s="47"/>
      <c r="S104" s="47"/>
      <c r="T104" s="85"/>
      <c r="AT104" s="24" t="s">
        <v>144</v>
      </c>
      <c r="AU104" s="24" t="s">
        <v>78</v>
      </c>
    </row>
    <row r="105" s="1" customFormat="1">
      <c r="B105" s="46"/>
      <c r="D105" s="223" t="s">
        <v>160</v>
      </c>
      <c r="F105" s="235" t="s">
        <v>472</v>
      </c>
      <c r="I105" s="225"/>
      <c r="L105" s="46"/>
      <c r="M105" s="226"/>
      <c r="N105" s="47"/>
      <c r="O105" s="47"/>
      <c r="P105" s="47"/>
      <c r="Q105" s="47"/>
      <c r="R105" s="47"/>
      <c r="S105" s="47"/>
      <c r="T105" s="85"/>
      <c r="AT105" s="24" t="s">
        <v>160</v>
      </c>
      <c r="AU105" s="24" t="s">
        <v>78</v>
      </c>
    </row>
    <row r="106" s="12" customFormat="1">
      <c r="B106" s="227"/>
      <c r="D106" s="223" t="s">
        <v>145</v>
      </c>
      <c r="E106" s="228" t="s">
        <v>5</v>
      </c>
      <c r="F106" s="229" t="s">
        <v>473</v>
      </c>
      <c r="H106" s="230">
        <v>21</v>
      </c>
      <c r="I106" s="231"/>
      <c r="L106" s="227"/>
      <c r="M106" s="232"/>
      <c r="N106" s="233"/>
      <c r="O106" s="233"/>
      <c r="P106" s="233"/>
      <c r="Q106" s="233"/>
      <c r="R106" s="233"/>
      <c r="S106" s="233"/>
      <c r="T106" s="234"/>
      <c r="AT106" s="228" t="s">
        <v>145</v>
      </c>
      <c r="AU106" s="228" t="s">
        <v>78</v>
      </c>
      <c r="AV106" s="12" t="s">
        <v>78</v>
      </c>
      <c r="AW106" s="12" t="s">
        <v>33</v>
      </c>
      <c r="AX106" s="12" t="s">
        <v>76</v>
      </c>
      <c r="AY106" s="228" t="s">
        <v>136</v>
      </c>
    </row>
    <row r="107" s="11" customFormat="1" ht="29.88" customHeight="1">
      <c r="B107" s="197"/>
      <c r="D107" s="198" t="s">
        <v>68</v>
      </c>
      <c r="E107" s="208" t="s">
        <v>78</v>
      </c>
      <c r="F107" s="208" t="s">
        <v>278</v>
      </c>
      <c r="I107" s="200"/>
      <c r="J107" s="209">
        <f>BK107</f>
        <v>0</v>
      </c>
      <c r="L107" s="197"/>
      <c r="M107" s="202"/>
      <c r="N107" s="203"/>
      <c r="O107" s="203"/>
      <c r="P107" s="204">
        <f>SUM(P108:P111)</f>
        <v>0</v>
      </c>
      <c r="Q107" s="203"/>
      <c r="R107" s="204">
        <f>SUM(R108:R111)</f>
        <v>0</v>
      </c>
      <c r="S107" s="203"/>
      <c r="T107" s="205">
        <f>SUM(T108:T111)</f>
        <v>0</v>
      </c>
      <c r="AR107" s="198" t="s">
        <v>76</v>
      </c>
      <c r="AT107" s="206" t="s">
        <v>68</v>
      </c>
      <c r="AU107" s="206" t="s">
        <v>76</v>
      </c>
      <c r="AY107" s="198" t="s">
        <v>136</v>
      </c>
      <c r="BK107" s="207">
        <f>SUM(BK108:BK111)</f>
        <v>0</v>
      </c>
    </row>
    <row r="108" s="1" customFormat="1" ht="16.5" customHeight="1">
      <c r="B108" s="210"/>
      <c r="C108" s="211" t="s">
        <v>175</v>
      </c>
      <c r="D108" s="211" t="s">
        <v>138</v>
      </c>
      <c r="E108" s="212" t="s">
        <v>474</v>
      </c>
      <c r="F108" s="213" t="s">
        <v>475</v>
      </c>
      <c r="G108" s="214" t="s">
        <v>165</v>
      </c>
      <c r="H108" s="215">
        <v>0.35999999999999999</v>
      </c>
      <c r="I108" s="216"/>
      <c r="J108" s="217">
        <f>ROUND(I108*H108,2)</f>
        <v>0</v>
      </c>
      <c r="K108" s="213" t="s">
        <v>158</v>
      </c>
      <c r="L108" s="46"/>
      <c r="M108" s="218" t="s">
        <v>5</v>
      </c>
      <c r="N108" s="219" t="s">
        <v>40</v>
      </c>
      <c r="O108" s="47"/>
      <c r="P108" s="220">
        <f>O108*H108</f>
        <v>0</v>
      </c>
      <c r="Q108" s="220">
        <v>0</v>
      </c>
      <c r="R108" s="220">
        <f>Q108*H108</f>
        <v>0</v>
      </c>
      <c r="S108" s="220">
        <v>0</v>
      </c>
      <c r="T108" s="221">
        <f>S108*H108</f>
        <v>0</v>
      </c>
      <c r="AR108" s="24" t="s">
        <v>142</v>
      </c>
      <c r="AT108" s="24" t="s">
        <v>138</v>
      </c>
      <c r="AU108" s="24" t="s">
        <v>78</v>
      </c>
      <c r="AY108" s="24" t="s">
        <v>136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24" t="s">
        <v>76</v>
      </c>
      <c r="BK108" s="222">
        <f>ROUND(I108*H108,2)</f>
        <v>0</v>
      </c>
      <c r="BL108" s="24" t="s">
        <v>142</v>
      </c>
      <c r="BM108" s="24" t="s">
        <v>476</v>
      </c>
    </row>
    <row r="109" s="1" customFormat="1">
      <c r="B109" s="46"/>
      <c r="D109" s="223" t="s">
        <v>144</v>
      </c>
      <c r="F109" s="224" t="s">
        <v>475</v>
      </c>
      <c r="I109" s="225"/>
      <c r="L109" s="46"/>
      <c r="M109" s="226"/>
      <c r="N109" s="47"/>
      <c r="O109" s="47"/>
      <c r="P109" s="47"/>
      <c r="Q109" s="47"/>
      <c r="R109" s="47"/>
      <c r="S109" s="47"/>
      <c r="T109" s="85"/>
      <c r="AT109" s="24" t="s">
        <v>144</v>
      </c>
      <c r="AU109" s="24" t="s">
        <v>78</v>
      </c>
    </row>
    <row r="110" s="1" customFormat="1">
      <c r="B110" s="46"/>
      <c r="D110" s="223" t="s">
        <v>160</v>
      </c>
      <c r="F110" s="235" t="s">
        <v>477</v>
      </c>
      <c r="I110" s="225"/>
      <c r="L110" s="46"/>
      <c r="M110" s="226"/>
      <c r="N110" s="47"/>
      <c r="O110" s="47"/>
      <c r="P110" s="47"/>
      <c r="Q110" s="47"/>
      <c r="R110" s="47"/>
      <c r="S110" s="47"/>
      <c r="T110" s="85"/>
      <c r="AT110" s="24" t="s">
        <v>160</v>
      </c>
      <c r="AU110" s="24" t="s">
        <v>78</v>
      </c>
    </row>
    <row r="111" s="12" customFormat="1">
      <c r="B111" s="227"/>
      <c r="D111" s="223" t="s">
        <v>145</v>
      </c>
      <c r="E111" s="228" t="s">
        <v>5</v>
      </c>
      <c r="F111" s="229" t="s">
        <v>478</v>
      </c>
      <c r="H111" s="230">
        <v>0.35999999999999999</v>
      </c>
      <c r="I111" s="231"/>
      <c r="L111" s="227"/>
      <c r="M111" s="232"/>
      <c r="N111" s="233"/>
      <c r="O111" s="233"/>
      <c r="P111" s="233"/>
      <c r="Q111" s="233"/>
      <c r="R111" s="233"/>
      <c r="S111" s="233"/>
      <c r="T111" s="234"/>
      <c r="AT111" s="228" t="s">
        <v>145</v>
      </c>
      <c r="AU111" s="228" t="s">
        <v>78</v>
      </c>
      <c r="AV111" s="12" t="s">
        <v>78</v>
      </c>
      <c r="AW111" s="12" t="s">
        <v>33</v>
      </c>
      <c r="AX111" s="12" t="s">
        <v>69</v>
      </c>
      <c r="AY111" s="228" t="s">
        <v>136</v>
      </c>
    </row>
    <row r="112" s="11" customFormat="1" ht="29.88" customHeight="1">
      <c r="B112" s="197"/>
      <c r="D112" s="198" t="s">
        <v>68</v>
      </c>
      <c r="E112" s="208" t="s">
        <v>142</v>
      </c>
      <c r="F112" s="208" t="s">
        <v>479</v>
      </c>
      <c r="I112" s="200"/>
      <c r="J112" s="209">
        <f>BK112</f>
        <v>0</v>
      </c>
      <c r="L112" s="197"/>
      <c r="M112" s="202"/>
      <c r="N112" s="203"/>
      <c r="O112" s="203"/>
      <c r="P112" s="204">
        <f>SUM(P113:P116)</f>
        <v>0</v>
      </c>
      <c r="Q112" s="203"/>
      <c r="R112" s="204">
        <f>SUM(R113:R116)</f>
        <v>0</v>
      </c>
      <c r="S112" s="203"/>
      <c r="T112" s="205">
        <f>SUM(T113:T116)</f>
        <v>0</v>
      </c>
      <c r="AR112" s="198" t="s">
        <v>76</v>
      </c>
      <c r="AT112" s="206" t="s">
        <v>68</v>
      </c>
      <c r="AU112" s="206" t="s">
        <v>76</v>
      </c>
      <c r="AY112" s="198" t="s">
        <v>136</v>
      </c>
      <c r="BK112" s="207">
        <f>SUM(BK113:BK116)</f>
        <v>0</v>
      </c>
    </row>
    <row r="113" s="1" customFormat="1" ht="16.5" customHeight="1">
      <c r="B113" s="210"/>
      <c r="C113" s="211" t="s">
        <v>182</v>
      </c>
      <c r="D113" s="211" t="s">
        <v>138</v>
      </c>
      <c r="E113" s="212" t="s">
        <v>480</v>
      </c>
      <c r="F113" s="213" t="s">
        <v>481</v>
      </c>
      <c r="G113" s="214" t="s">
        <v>165</v>
      </c>
      <c r="H113" s="215">
        <v>1.6100000000000001</v>
      </c>
      <c r="I113" s="216"/>
      <c r="J113" s="217">
        <f>ROUND(I113*H113,2)</f>
        <v>0</v>
      </c>
      <c r="K113" s="213" t="s">
        <v>158</v>
      </c>
      <c r="L113" s="46"/>
      <c r="M113" s="218" t="s">
        <v>5</v>
      </c>
      <c r="N113" s="219" t="s">
        <v>40</v>
      </c>
      <c r="O113" s="47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AR113" s="24" t="s">
        <v>142</v>
      </c>
      <c r="AT113" s="24" t="s">
        <v>138</v>
      </c>
      <c r="AU113" s="24" t="s">
        <v>78</v>
      </c>
      <c r="AY113" s="24" t="s">
        <v>136</v>
      </c>
      <c r="BE113" s="222">
        <f>IF(N113="základní",J113,0)</f>
        <v>0</v>
      </c>
      <c r="BF113" s="222">
        <f>IF(N113="snížená",J113,0)</f>
        <v>0</v>
      </c>
      <c r="BG113" s="222">
        <f>IF(N113="zákl. přenesená",J113,0)</f>
        <v>0</v>
      </c>
      <c r="BH113" s="222">
        <f>IF(N113="sníž. přenesená",J113,0)</f>
        <v>0</v>
      </c>
      <c r="BI113" s="222">
        <f>IF(N113="nulová",J113,0)</f>
        <v>0</v>
      </c>
      <c r="BJ113" s="24" t="s">
        <v>76</v>
      </c>
      <c r="BK113" s="222">
        <f>ROUND(I113*H113,2)</f>
        <v>0</v>
      </c>
      <c r="BL113" s="24" t="s">
        <v>142</v>
      </c>
      <c r="BM113" s="24" t="s">
        <v>482</v>
      </c>
    </row>
    <row r="114" s="1" customFormat="1">
      <c r="B114" s="46"/>
      <c r="D114" s="223" t="s">
        <v>144</v>
      </c>
      <c r="F114" s="224" t="s">
        <v>481</v>
      </c>
      <c r="I114" s="225"/>
      <c r="L114" s="46"/>
      <c r="M114" s="226"/>
      <c r="N114" s="47"/>
      <c r="O114" s="47"/>
      <c r="P114" s="47"/>
      <c r="Q114" s="47"/>
      <c r="R114" s="47"/>
      <c r="S114" s="47"/>
      <c r="T114" s="85"/>
      <c r="AT114" s="24" t="s">
        <v>144</v>
      </c>
      <c r="AU114" s="24" t="s">
        <v>78</v>
      </c>
    </row>
    <row r="115" s="1" customFormat="1">
      <c r="B115" s="46"/>
      <c r="D115" s="223" t="s">
        <v>160</v>
      </c>
      <c r="F115" s="235" t="s">
        <v>483</v>
      </c>
      <c r="I115" s="225"/>
      <c r="L115" s="46"/>
      <c r="M115" s="226"/>
      <c r="N115" s="47"/>
      <c r="O115" s="47"/>
      <c r="P115" s="47"/>
      <c r="Q115" s="47"/>
      <c r="R115" s="47"/>
      <c r="S115" s="47"/>
      <c r="T115" s="85"/>
      <c r="AT115" s="24" t="s">
        <v>160</v>
      </c>
      <c r="AU115" s="24" t="s">
        <v>78</v>
      </c>
    </row>
    <row r="116" s="12" customFormat="1">
      <c r="B116" s="227"/>
      <c r="D116" s="223" t="s">
        <v>145</v>
      </c>
      <c r="E116" s="228" t="s">
        <v>5</v>
      </c>
      <c r="F116" s="229" t="s">
        <v>484</v>
      </c>
      <c r="H116" s="230">
        <v>1.6100000000000001</v>
      </c>
      <c r="I116" s="231"/>
      <c r="L116" s="227"/>
      <c r="M116" s="232"/>
      <c r="N116" s="233"/>
      <c r="O116" s="233"/>
      <c r="P116" s="233"/>
      <c r="Q116" s="233"/>
      <c r="R116" s="233"/>
      <c r="S116" s="233"/>
      <c r="T116" s="234"/>
      <c r="AT116" s="228" t="s">
        <v>145</v>
      </c>
      <c r="AU116" s="228" t="s">
        <v>78</v>
      </c>
      <c r="AV116" s="12" t="s">
        <v>78</v>
      </c>
      <c r="AW116" s="12" t="s">
        <v>33</v>
      </c>
      <c r="AX116" s="12" t="s">
        <v>76</v>
      </c>
      <c r="AY116" s="228" t="s">
        <v>136</v>
      </c>
    </row>
    <row r="117" s="11" customFormat="1" ht="29.88" customHeight="1">
      <c r="B117" s="197"/>
      <c r="D117" s="198" t="s">
        <v>68</v>
      </c>
      <c r="E117" s="208" t="s">
        <v>175</v>
      </c>
      <c r="F117" s="208" t="s">
        <v>292</v>
      </c>
      <c r="I117" s="200"/>
      <c r="J117" s="209">
        <f>BK117</f>
        <v>0</v>
      </c>
      <c r="L117" s="197"/>
      <c r="M117" s="202"/>
      <c r="N117" s="203"/>
      <c r="O117" s="203"/>
      <c r="P117" s="204">
        <f>SUM(P118:P125)</f>
        <v>0</v>
      </c>
      <c r="Q117" s="203"/>
      <c r="R117" s="204">
        <f>SUM(R118:R125)</f>
        <v>0</v>
      </c>
      <c r="S117" s="203"/>
      <c r="T117" s="205">
        <f>SUM(T118:T125)</f>
        <v>0</v>
      </c>
      <c r="AR117" s="198" t="s">
        <v>76</v>
      </c>
      <c r="AT117" s="206" t="s">
        <v>68</v>
      </c>
      <c r="AU117" s="206" t="s">
        <v>76</v>
      </c>
      <c r="AY117" s="198" t="s">
        <v>136</v>
      </c>
      <c r="BK117" s="207">
        <f>SUM(BK118:BK125)</f>
        <v>0</v>
      </c>
    </row>
    <row r="118" s="1" customFormat="1" ht="16.5" customHeight="1">
      <c r="B118" s="210"/>
      <c r="C118" s="211" t="s">
        <v>200</v>
      </c>
      <c r="D118" s="211" t="s">
        <v>138</v>
      </c>
      <c r="E118" s="212" t="s">
        <v>300</v>
      </c>
      <c r="F118" s="213" t="s">
        <v>301</v>
      </c>
      <c r="G118" s="214" t="s">
        <v>165</v>
      </c>
      <c r="H118" s="215">
        <v>5.7999999999999998</v>
      </c>
      <c r="I118" s="216"/>
      <c r="J118" s="217">
        <f>ROUND(I118*H118,2)</f>
        <v>0</v>
      </c>
      <c r="K118" s="213" t="s">
        <v>158</v>
      </c>
      <c r="L118" s="46"/>
      <c r="M118" s="218" t="s">
        <v>5</v>
      </c>
      <c r="N118" s="219" t="s">
        <v>40</v>
      </c>
      <c r="O118" s="47"/>
      <c r="P118" s="220">
        <f>O118*H118</f>
        <v>0</v>
      </c>
      <c r="Q118" s="220">
        <v>0</v>
      </c>
      <c r="R118" s="220">
        <f>Q118*H118</f>
        <v>0</v>
      </c>
      <c r="S118" s="220">
        <v>0</v>
      </c>
      <c r="T118" s="221">
        <f>S118*H118</f>
        <v>0</v>
      </c>
      <c r="AR118" s="24" t="s">
        <v>142</v>
      </c>
      <c r="AT118" s="24" t="s">
        <v>138</v>
      </c>
      <c r="AU118" s="24" t="s">
        <v>78</v>
      </c>
      <c r="AY118" s="24" t="s">
        <v>136</v>
      </c>
      <c r="BE118" s="222">
        <f>IF(N118="základní",J118,0)</f>
        <v>0</v>
      </c>
      <c r="BF118" s="222">
        <f>IF(N118="snížená",J118,0)</f>
        <v>0</v>
      </c>
      <c r="BG118" s="222">
        <f>IF(N118="zákl. přenesená",J118,0)</f>
        <v>0</v>
      </c>
      <c r="BH118" s="222">
        <f>IF(N118="sníž. přenesená",J118,0)</f>
        <v>0</v>
      </c>
      <c r="BI118" s="222">
        <f>IF(N118="nulová",J118,0)</f>
        <v>0</v>
      </c>
      <c r="BJ118" s="24" t="s">
        <v>76</v>
      </c>
      <c r="BK118" s="222">
        <f>ROUND(I118*H118,2)</f>
        <v>0</v>
      </c>
      <c r="BL118" s="24" t="s">
        <v>142</v>
      </c>
      <c r="BM118" s="24" t="s">
        <v>485</v>
      </c>
    </row>
    <row r="119" s="1" customFormat="1">
      <c r="B119" s="46"/>
      <c r="D119" s="223" t="s">
        <v>144</v>
      </c>
      <c r="F119" s="224" t="s">
        <v>301</v>
      </c>
      <c r="I119" s="225"/>
      <c r="L119" s="46"/>
      <c r="M119" s="226"/>
      <c r="N119" s="47"/>
      <c r="O119" s="47"/>
      <c r="P119" s="47"/>
      <c r="Q119" s="47"/>
      <c r="R119" s="47"/>
      <c r="S119" s="47"/>
      <c r="T119" s="85"/>
      <c r="AT119" s="24" t="s">
        <v>144</v>
      </c>
      <c r="AU119" s="24" t="s">
        <v>78</v>
      </c>
    </row>
    <row r="120" s="1" customFormat="1">
      <c r="B120" s="46"/>
      <c r="D120" s="223" t="s">
        <v>160</v>
      </c>
      <c r="F120" s="235" t="s">
        <v>303</v>
      </c>
      <c r="I120" s="225"/>
      <c r="L120" s="46"/>
      <c r="M120" s="226"/>
      <c r="N120" s="47"/>
      <c r="O120" s="47"/>
      <c r="P120" s="47"/>
      <c r="Q120" s="47"/>
      <c r="R120" s="47"/>
      <c r="S120" s="47"/>
      <c r="T120" s="85"/>
      <c r="AT120" s="24" t="s">
        <v>160</v>
      </c>
      <c r="AU120" s="24" t="s">
        <v>78</v>
      </c>
    </row>
    <row r="121" s="12" customFormat="1">
      <c r="B121" s="227"/>
      <c r="D121" s="223" t="s">
        <v>145</v>
      </c>
      <c r="E121" s="228" t="s">
        <v>5</v>
      </c>
      <c r="F121" s="229" t="s">
        <v>486</v>
      </c>
      <c r="H121" s="230">
        <v>5.7999999999999998</v>
      </c>
      <c r="I121" s="231"/>
      <c r="L121" s="227"/>
      <c r="M121" s="232"/>
      <c r="N121" s="233"/>
      <c r="O121" s="233"/>
      <c r="P121" s="233"/>
      <c r="Q121" s="233"/>
      <c r="R121" s="233"/>
      <c r="S121" s="233"/>
      <c r="T121" s="234"/>
      <c r="AT121" s="228" t="s">
        <v>145</v>
      </c>
      <c r="AU121" s="228" t="s">
        <v>78</v>
      </c>
      <c r="AV121" s="12" t="s">
        <v>78</v>
      </c>
      <c r="AW121" s="12" t="s">
        <v>33</v>
      </c>
      <c r="AX121" s="12" t="s">
        <v>69</v>
      </c>
      <c r="AY121" s="228" t="s">
        <v>136</v>
      </c>
    </row>
    <row r="122" s="1" customFormat="1" ht="16.5" customHeight="1">
      <c r="B122" s="210"/>
      <c r="C122" s="211" t="s">
        <v>205</v>
      </c>
      <c r="D122" s="211" t="s">
        <v>138</v>
      </c>
      <c r="E122" s="212" t="s">
        <v>307</v>
      </c>
      <c r="F122" s="213" t="s">
        <v>308</v>
      </c>
      <c r="G122" s="214" t="s">
        <v>266</v>
      </c>
      <c r="H122" s="215">
        <v>29</v>
      </c>
      <c r="I122" s="216"/>
      <c r="J122" s="217">
        <f>ROUND(I122*H122,2)</f>
        <v>0</v>
      </c>
      <c r="K122" s="213" t="s">
        <v>487</v>
      </c>
      <c r="L122" s="46"/>
      <c r="M122" s="218" t="s">
        <v>5</v>
      </c>
      <c r="N122" s="219" t="s">
        <v>40</v>
      </c>
      <c r="O122" s="47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AR122" s="24" t="s">
        <v>142</v>
      </c>
      <c r="AT122" s="24" t="s">
        <v>138</v>
      </c>
      <c r="AU122" s="24" t="s">
        <v>78</v>
      </c>
      <c r="AY122" s="24" t="s">
        <v>136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24" t="s">
        <v>76</v>
      </c>
      <c r="BK122" s="222">
        <f>ROUND(I122*H122,2)</f>
        <v>0</v>
      </c>
      <c r="BL122" s="24" t="s">
        <v>142</v>
      </c>
      <c r="BM122" s="24" t="s">
        <v>488</v>
      </c>
    </row>
    <row r="123" s="1" customFormat="1">
      <c r="B123" s="46"/>
      <c r="D123" s="223" t="s">
        <v>144</v>
      </c>
      <c r="F123" s="224" t="s">
        <v>489</v>
      </c>
      <c r="I123" s="225"/>
      <c r="L123" s="46"/>
      <c r="M123" s="226"/>
      <c r="N123" s="47"/>
      <c r="O123" s="47"/>
      <c r="P123" s="47"/>
      <c r="Q123" s="47"/>
      <c r="R123" s="47"/>
      <c r="S123" s="47"/>
      <c r="T123" s="85"/>
      <c r="AT123" s="24" t="s">
        <v>144</v>
      </c>
      <c r="AU123" s="24" t="s">
        <v>78</v>
      </c>
    </row>
    <row r="124" s="1" customFormat="1">
      <c r="B124" s="46"/>
      <c r="D124" s="223" t="s">
        <v>160</v>
      </c>
      <c r="F124" s="235" t="s">
        <v>310</v>
      </c>
      <c r="I124" s="225"/>
      <c r="L124" s="46"/>
      <c r="M124" s="226"/>
      <c r="N124" s="47"/>
      <c r="O124" s="47"/>
      <c r="P124" s="47"/>
      <c r="Q124" s="47"/>
      <c r="R124" s="47"/>
      <c r="S124" s="47"/>
      <c r="T124" s="85"/>
      <c r="AT124" s="24" t="s">
        <v>160</v>
      </c>
      <c r="AU124" s="24" t="s">
        <v>78</v>
      </c>
    </row>
    <row r="125" s="12" customFormat="1">
      <c r="B125" s="227"/>
      <c r="D125" s="223" t="s">
        <v>145</v>
      </c>
      <c r="E125" s="228" t="s">
        <v>5</v>
      </c>
      <c r="F125" s="229" t="s">
        <v>490</v>
      </c>
      <c r="H125" s="230">
        <v>29</v>
      </c>
      <c r="I125" s="231"/>
      <c r="L125" s="227"/>
      <c r="M125" s="232"/>
      <c r="N125" s="233"/>
      <c r="O125" s="233"/>
      <c r="P125" s="233"/>
      <c r="Q125" s="233"/>
      <c r="R125" s="233"/>
      <c r="S125" s="233"/>
      <c r="T125" s="234"/>
      <c r="AT125" s="228" t="s">
        <v>145</v>
      </c>
      <c r="AU125" s="228" t="s">
        <v>78</v>
      </c>
      <c r="AV125" s="12" t="s">
        <v>78</v>
      </c>
      <c r="AW125" s="12" t="s">
        <v>33</v>
      </c>
      <c r="AX125" s="12" t="s">
        <v>76</v>
      </c>
      <c r="AY125" s="228" t="s">
        <v>136</v>
      </c>
    </row>
    <row r="126" s="11" customFormat="1" ht="29.88" customHeight="1">
      <c r="B126" s="197"/>
      <c r="D126" s="198" t="s">
        <v>68</v>
      </c>
      <c r="E126" s="208" t="s">
        <v>214</v>
      </c>
      <c r="F126" s="208" t="s">
        <v>375</v>
      </c>
      <c r="I126" s="200"/>
      <c r="J126" s="209">
        <f>BK126</f>
        <v>0</v>
      </c>
      <c r="L126" s="197"/>
      <c r="M126" s="202"/>
      <c r="N126" s="203"/>
      <c r="O126" s="203"/>
      <c r="P126" s="204">
        <f>SUM(P127:P130)</f>
        <v>0</v>
      </c>
      <c r="Q126" s="203"/>
      <c r="R126" s="204">
        <f>SUM(R127:R130)</f>
        <v>0</v>
      </c>
      <c r="S126" s="203"/>
      <c r="T126" s="205">
        <f>SUM(T127:T130)</f>
        <v>0</v>
      </c>
      <c r="AR126" s="198" t="s">
        <v>76</v>
      </c>
      <c r="AT126" s="206" t="s">
        <v>68</v>
      </c>
      <c r="AU126" s="206" t="s">
        <v>76</v>
      </c>
      <c r="AY126" s="198" t="s">
        <v>136</v>
      </c>
      <c r="BK126" s="207">
        <f>SUM(BK127:BK130)</f>
        <v>0</v>
      </c>
    </row>
    <row r="127" s="1" customFormat="1" ht="16.5" customHeight="1">
      <c r="B127" s="210"/>
      <c r="C127" s="211" t="s">
        <v>214</v>
      </c>
      <c r="D127" s="211" t="s">
        <v>138</v>
      </c>
      <c r="E127" s="212" t="s">
        <v>491</v>
      </c>
      <c r="F127" s="213" t="s">
        <v>492</v>
      </c>
      <c r="G127" s="214" t="s">
        <v>217</v>
      </c>
      <c r="H127" s="215">
        <v>7.5</v>
      </c>
      <c r="I127" s="216"/>
      <c r="J127" s="217">
        <f>ROUND(I127*H127,2)</f>
        <v>0</v>
      </c>
      <c r="K127" s="213" t="s">
        <v>158</v>
      </c>
      <c r="L127" s="46"/>
      <c r="M127" s="218" t="s">
        <v>5</v>
      </c>
      <c r="N127" s="219" t="s">
        <v>40</v>
      </c>
      <c r="O127" s="47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AR127" s="24" t="s">
        <v>142</v>
      </c>
      <c r="AT127" s="24" t="s">
        <v>138</v>
      </c>
      <c r="AU127" s="24" t="s">
        <v>78</v>
      </c>
      <c r="AY127" s="24" t="s">
        <v>136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24" t="s">
        <v>76</v>
      </c>
      <c r="BK127" s="222">
        <f>ROUND(I127*H127,2)</f>
        <v>0</v>
      </c>
      <c r="BL127" s="24" t="s">
        <v>142</v>
      </c>
      <c r="BM127" s="24" t="s">
        <v>493</v>
      </c>
    </row>
    <row r="128" s="1" customFormat="1">
      <c r="B128" s="46"/>
      <c r="D128" s="223" t="s">
        <v>144</v>
      </c>
      <c r="F128" s="224" t="s">
        <v>492</v>
      </c>
      <c r="I128" s="225"/>
      <c r="L128" s="46"/>
      <c r="M128" s="226"/>
      <c r="N128" s="47"/>
      <c r="O128" s="47"/>
      <c r="P128" s="47"/>
      <c r="Q128" s="47"/>
      <c r="R128" s="47"/>
      <c r="S128" s="47"/>
      <c r="T128" s="85"/>
      <c r="AT128" s="24" t="s">
        <v>144</v>
      </c>
      <c r="AU128" s="24" t="s">
        <v>78</v>
      </c>
    </row>
    <row r="129" s="1" customFormat="1">
      <c r="B129" s="46"/>
      <c r="D129" s="223" t="s">
        <v>160</v>
      </c>
      <c r="F129" s="235" t="s">
        <v>494</v>
      </c>
      <c r="I129" s="225"/>
      <c r="L129" s="46"/>
      <c r="M129" s="226"/>
      <c r="N129" s="47"/>
      <c r="O129" s="47"/>
      <c r="P129" s="47"/>
      <c r="Q129" s="47"/>
      <c r="R129" s="47"/>
      <c r="S129" s="47"/>
      <c r="T129" s="85"/>
      <c r="AT129" s="24" t="s">
        <v>160</v>
      </c>
      <c r="AU129" s="24" t="s">
        <v>78</v>
      </c>
    </row>
    <row r="130" s="12" customFormat="1">
      <c r="B130" s="227"/>
      <c r="D130" s="223" t="s">
        <v>145</v>
      </c>
      <c r="E130" s="228" t="s">
        <v>5</v>
      </c>
      <c r="F130" s="229" t="s">
        <v>495</v>
      </c>
      <c r="H130" s="230">
        <v>7.5</v>
      </c>
      <c r="I130" s="231"/>
      <c r="L130" s="227"/>
      <c r="M130" s="232"/>
      <c r="N130" s="233"/>
      <c r="O130" s="233"/>
      <c r="P130" s="233"/>
      <c r="Q130" s="233"/>
      <c r="R130" s="233"/>
      <c r="S130" s="233"/>
      <c r="T130" s="234"/>
      <c r="AT130" s="228" t="s">
        <v>145</v>
      </c>
      <c r="AU130" s="228" t="s">
        <v>78</v>
      </c>
      <c r="AV130" s="12" t="s">
        <v>78</v>
      </c>
      <c r="AW130" s="12" t="s">
        <v>33</v>
      </c>
      <c r="AX130" s="12" t="s">
        <v>76</v>
      </c>
      <c r="AY130" s="228" t="s">
        <v>136</v>
      </c>
    </row>
    <row r="131" s="11" customFormat="1" ht="37.44" customHeight="1">
      <c r="B131" s="197"/>
      <c r="D131" s="198" t="s">
        <v>68</v>
      </c>
      <c r="E131" s="199" t="s">
        <v>496</v>
      </c>
      <c r="F131" s="199" t="s">
        <v>497</v>
      </c>
      <c r="I131" s="200"/>
      <c r="J131" s="201">
        <f>BK131</f>
        <v>0</v>
      </c>
      <c r="L131" s="197"/>
      <c r="M131" s="202"/>
      <c r="N131" s="203"/>
      <c r="O131" s="203"/>
      <c r="P131" s="204">
        <f>SUM(P132:P135)</f>
        <v>0</v>
      </c>
      <c r="Q131" s="203"/>
      <c r="R131" s="204">
        <f>SUM(R132:R135)</f>
        <v>0</v>
      </c>
      <c r="S131" s="203"/>
      <c r="T131" s="205">
        <f>SUM(T132:T135)</f>
        <v>0</v>
      </c>
      <c r="AR131" s="198" t="s">
        <v>142</v>
      </c>
      <c r="AT131" s="206" t="s">
        <v>68</v>
      </c>
      <c r="AU131" s="206" t="s">
        <v>69</v>
      </c>
      <c r="AY131" s="198" t="s">
        <v>136</v>
      </c>
      <c r="BK131" s="207">
        <f>SUM(BK132:BK135)</f>
        <v>0</v>
      </c>
    </row>
    <row r="132" s="1" customFormat="1" ht="16.5" customHeight="1">
      <c r="B132" s="210"/>
      <c r="C132" s="211" t="s">
        <v>222</v>
      </c>
      <c r="D132" s="211" t="s">
        <v>138</v>
      </c>
      <c r="E132" s="212" t="s">
        <v>139</v>
      </c>
      <c r="F132" s="213" t="s">
        <v>140</v>
      </c>
      <c r="G132" s="214" t="s">
        <v>141</v>
      </c>
      <c r="H132" s="215">
        <v>59.399999999999999</v>
      </c>
      <c r="I132" s="216"/>
      <c r="J132" s="217">
        <f>ROUND(I132*H132,2)</f>
        <v>0</v>
      </c>
      <c r="K132" s="213" t="s">
        <v>158</v>
      </c>
      <c r="L132" s="46"/>
      <c r="M132" s="218" t="s">
        <v>5</v>
      </c>
      <c r="N132" s="219" t="s">
        <v>40</v>
      </c>
      <c r="O132" s="47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AR132" s="24" t="s">
        <v>498</v>
      </c>
      <c r="AT132" s="24" t="s">
        <v>138</v>
      </c>
      <c r="AU132" s="24" t="s">
        <v>76</v>
      </c>
      <c r="AY132" s="24" t="s">
        <v>136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24" t="s">
        <v>76</v>
      </c>
      <c r="BK132" s="222">
        <f>ROUND(I132*H132,2)</f>
        <v>0</v>
      </c>
      <c r="BL132" s="24" t="s">
        <v>498</v>
      </c>
      <c r="BM132" s="24" t="s">
        <v>499</v>
      </c>
    </row>
    <row r="133" s="1" customFormat="1">
      <c r="B133" s="46"/>
      <c r="D133" s="223" t="s">
        <v>144</v>
      </c>
      <c r="F133" s="224" t="s">
        <v>140</v>
      </c>
      <c r="I133" s="225"/>
      <c r="L133" s="46"/>
      <c r="M133" s="226"/>
      <c r="N133" s="47"/>
      <c r="O133" s="47"/>
      <c r="P133" s="47"/>
      <c r="Q133" s="47"/>
      <c r="R133" s="47"/>
      <c r="S133" s="47"/>
      <c r="T133" s="85"/>
      <c r="AT133" s="24" t="s">
        <v>144</v>
      </c>
      <c r="AU133" s="24" t="s">
        <v>76</v>
      </c>
    </row>
    <row r="134" s="1" customFormat="1">
      <c r="B134" s="46"/>
      <c r="D134" s="223" t="s">
        <v>160</v>
      </c>
      <c r="F134" s="235" t="s">
        <v>500</v>
      </c>
      <c r="I134" s="225"/>
      <c r="L134" s="46"/>
      <c r="M134" s="226"/>
      <c r="N134" s="47"/>
      <c r="O134" s="47"/>
      <c r="P134" s="47"/>
      <c r="Q134" s="47"/>
      <c r="R134" s="47"/>
      <c r="S134" s="47"/>
      <c r="T134" s="85"/>
      <c r="AT134" s="24" t="s">
        <v>160</v>
      </c>
      <c r="AU134" s="24" t="s">
        <v>76</v>
      </c>
    </row>
    <row r="135" s="12" customFormat="1">
      <c r="B135" s="227"/>
      <c r="D135" s="223" t="s">
        <v>145</v>
      </c>
      <c r="E135" s="228" t="s">
        <v>5</v>
      </c>
      <c r="F135" s="229" t="s">
        <v>501</v>
      </c>
      <c r="H135" s="230">
        <v>59.399999999999999</v>
      </c>
      <c r="I135" s="231"/>
      <c r="L135" s="227"/>
      <c r="M135" s="243"/>
      <c r="N135" s="244"/>
      <c r="O135" s="244"/>
      <c r="P135" s="244"/>
      <c r="Q135" s="244"/>
      <c r="R135" s="244"/>
      <c r="S135" s="244"/>
      <c r="T135" s="245"/>
      <c r="AT135" s="228" t="s">
        <v>145</v>
      </c>
      <c r="AU135" s="228" t="s">
        <v>76</v>
      </c>
      <c r="AV135" s="12" t="s">
        <v>78</v>
      </c>
      <c r="AW135" s="12" t="s">
        <v>33</v>
      </c>
      <c r="AX135" s="12" t="s">
        <v>76</v>
      </c>
      <c r="AY135" s="228" t="s">
        <v>136</v>
      </c>
    </row>
    <row r="136" s="1" customFormat="1" ht="6.96" customHeight="1">
      <c r="B136" s="67"/>
      <c r="C136" s="68"/>
      <c r="D136" s="68"/>
      <c r="E136" s="68"/>
      <c r="F136" s="68"/>
      <c r="G136" s="68"/>
      <c r="H136" s="68"/>
      <c r="I136" s="162"/>
      <c r="J136" s="68"/>
      <c r="K136" s="68"/>
      <c r="L136" s="46"/>
    </row>
  </sheetData>
  <autoFilter ref="C88:K13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7:H77"/>
    <mergeCell ref="E79:H79"/>
    <mergeCell ref="E81:H81"/>
    <mergeCell ref="G1:H1"/>
    <mergeCell ref="L2:V2"/>
  </mergeCells>
  <hyperlinks>
    <hyperlink ref="F1:G1" location="C2" display="1) Krycí list soupisu"/>
    <hyperlink ref="G1:H1" location="C58" display="2) Rekapitulace"/>
    <hyperlink ref="J1" location="C8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3"/>
      <c r="C1" s="133"/>
      <c r="D1" s="134" t="s">
        <v>1</v>
      </c>
      <c r="E1" s="133"/>
      <c r="F1" s="135" t="s">
        <v>99</v>
      </c>
      <c r="G1" s="135" t="s">
        <v>100</v>
      </c>
      <c r="H1" s="135"/>
      <c r="I1" s="136"/>
      <c r="J1" s="135" t="s">
        <v>101</v>
      </c>
      <c r="K1" s="134" t="s">
        <v>102</v>
      </c>
      <c r="L1" s="135" t="s">
        <v>103</v>
      </c>
      <c r="M1" s="135"/>
      <c r="N1" s="135"/>
      <c r="O1" s="135"/>
      <c r="P1" s="135"/>
      <c r="Q1" s="135"/>
      <c r="R1" s="135"/>
      <c r="S1" s="135"/>
      <c r="T1" s="13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86</v>
      </c>
    </row>
    <row r="3" ht="6.96" customHeight="1">
      <c r="B3" s="25"/>
      <c r="C3" s="26"/>
      <c r="D3" s="26"/>
      <c r="E3" s="26"/>
      <c r="F3" s="26"/>
      <c r="G3" s="26"/>
      <c r="H3" s="26"/>
      <c r="I3" s="137"/>
      <c r="J3" s="26"/>
      <c r="K3" s="27"/>
      <c r="AT3" s="24" t="s">
        <v>78</v>
      </c>
    </row>
    <row r="4" ht="36.96" customHeight="1">
      <c r="B4" s="28"/>
      <c r="C4" s="29"/>
      <c r="D4" s="30" t="s">
        <v>104</v>
      </c>
      <c r="E4" s="29"/>
      <c r="F4" s="29"/>
      <c r="G4" s="29"/>
      <c r="H4" s="29"/>
      <c r="I4" s="138"/>
      <c r="J4" s="29"/>
      <c r="K4" s="31"/>
      <c r="M4" s="32" t="s">
        <v>13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38"/>
      <c r="J5" s="29"/>
      <c r="K5" s="31"/>
    </row>
    <row r="6">
      <c r="B6" s="28"/>
      <c r="C6" s="29"/>
      <c r="D6" s="40" t="s">
        <v>19</v>
      </c>
      <c r="E6" s="29"/>
      <c r="F6" s="29"/>
      <c r="G6" s="29"/>
      <c r="H6" s="29"/>
      <c r="I6" s="138"/>
      <c r="J6" s="29"/>
      <c r="K6" s="31"/>
    </row>
    <row r="7" ht="16.5" customHeight="1">
      <c r="B7" s="28"/>
      <c r="C7" s="29"/>
      <c r="D7" s="29"/>
      <c r="E7" s="139" t="str">
        <f>'Rekapitulace stavby'!K6</f>
        <v>II/272 Starý Vestec, přeložka silnice - PD</v>
      </c>
      <c r="F7" s="40"/>
      <c r="G7" s="40"/>
      <c r="H7" s="40"/>
      <c r="I7" s="138"/>
      <c r="J7" s="29"/>
      <c r="K7" s="31"/>
    </row>
    <row r="8">
      <c r="B8" s="28"/>
      <c r="C8" s="29"/>
      <c r="D8" s="40" t="s">
        <v>105</v>
      </c>
      <c r="E8" s="29"/>
      <c r="F8" s="29"/>
      <c r="G8" s="29"/>
      <c r="H8" s="29"/>
      <c r="I8" s="138"/>
      <c r="J8" s="29"/>
      <c r="K8" s="31"/>
    </row>
    <row r="9" s="1" customFormat="1" ht="16.5" customHeight="1">
      <c r="B9" s="46"/>
      <c r="C9" s="47"/>
      <c r="D9" s="47"/>
      <c r="E9" s="139" t="s">
        <v>106</v>
      </c>
      <c r="F9" s="47"/>
      <c r="G9" s="47"/>
      <c r="H9" s="47"/>
      <c r="I9" s="140"/>
      <c r="J9" s="47"/>
      <c r="K9" s="51"/>
    </row>
    <row r="10" s="1" customFormat="1">
      <c r="B10" s="46"/>
      <c r="C10" s="47"/>
      <c r="D10" s="40" t="s">
        <v>107</v>
      </c>
      <c r="E10" s="47"/>
      <c r="F10" s="47"/>
      <c r="G10" s="47"/>
      <c r="H10" s="47"/>
      <c r="I10" s="140"/>
      <c r="J10" s="47"/>
      <c r="K10" s="51"/>
    </row>
    <row r="11" s="1" customFormat="1" ht="36.96" customHeight="1">
      <c r="B11" s="46"/>
      <c r="C11" s="47"/>
      <c r="D11" s="47"/>
      <c r="E11" s="141" t="s">
        <v>502</v>
      </c>
      <c r="F11" s="47"/>
      <c r="G11" s="47"/>
      <c r="H11" s="47"/>
      <c r="I11" s="140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40"/>
      <c r="J12" s="47"/>
      <c r="K12" s="51"/>
    </row>
    <row r="13" s="1" customFormat="1" ht="14.4" customHeight="1">
      <c r="B13" s="46"/>
      <c r="C13" s="47"/>
      <c r="D13" s="40" t="s">
        <v>21</v>
      </c>
      <c r="E13" s="47"/>
      <c r="F13" s="35" t="s">
        <v>5</v>
      </c>
      <c r="G13" s="47"/>
      <c r="H13" s="47"/>
      <c r="I13" s="142" t="s">
        <v>22</v>
      </c>
      <c r="J13" s="35" t="s">
        <v>5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42" t="s">
        <v>25</v>
      </c>
      <c r="J14" s="143" t="str">
        <f>'Rekapitulace stavby'!AN8</f>
        <v>12. 11. 2018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40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42" t="s">
        <v>28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42" t="s">
        <v>29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40"/>
      <c r="J18" s="47"/>
      <c r="K18" s="51"/>
    </row>
    <row r="19" s="1" customFormat="1" ht="14.4" customHeight="1">
      <c r="B19" s="46"/>
      <c r="C19" s="47"/>
      <c r="D19" s="40" t="s">
        <v>30</v>
      </c>
      <c r="E19" s="47"/>
      <c r="F19" s="47"/>
      <c r="G19" s="47"/>
      <c r="H19" s="47"/>
      <c r="I19" s="142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42" t="s">
        <v>29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40"/>
      <c r="J21" s="47"/>
      <c r="K21" s="51"/>
    </row>
    <row r="22" s="1" customFormat="1" ht="14.4" customHeight="1">
      <c r="B22" s="46"/>
      <c r="C22" s="47"/>
      <c r="D22" s="40" t="s">
        <v>32</v>
      </c>
      <c r="E22" s="47"/>
      <c r="F22" s="47"/>
      <c r="G22" s="47"/>
      <c r="H22" s="47"/>
      <c r="I22" s="142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42" t="s">
        <v>29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40"/>
      <c r="J24" s="47"/>
      <c r="K24" s="51"/>
    </row>
    <row r="25" s="1" customFormat="1" ht="14.4" customHeight="1">
      <c r="B25" s="46"/>
      <c r="C25" s="47"/>
      <c r="D25" s="40" t="s">
        <v>34</v>
      </c>
      <c r="E25" s="47"/>
      <c r="F25" s="47"/>
      <c r="G25" s="47"/>
      <c r="H25" s="47"/>
      <c r="I25" s="140"/>
      <c r="J25" s="47"/>
      <c r="K25" s="51"/>
    </row>
    <row r="26" s="7" customFormat="1" ht="16.5" customHeight="1">
      <c r="B26" s="144"/>
      <c r="C26" s="145"/>
      <c r="D26" s="145"/>
      <c r="E26" s="44" t="s">
        <v>5</v>
      </c>
      <c r="F26" s="44"/>
      <c r="G26" s="44"/>
      <c r="H26" s="44"/>
      <c r="I26" s="146"/>
      <c r="J26" s="145"/>
      <c r="K26" s="147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40"/>
      <c r="J27" s="47"/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48"/>
      <c r="J28" s="82"/>
      <c r="K28" s="149"/>
    </row>
    <row r="29" s="1" customFormat="1" ht="25.44" customHeight="1">
      <c r="B29" s="46"/>
      <c r="C29" s="47"/>
      <c r="D29" s="150" t="s">
        <v>35</v>
      </c>
      <c r="E29" s="47"/>
      <c r="F29" s="47"/>
      <c r="G29" s="47"/>
      <c r="H29" s="47"/>
      <c r="I29" s="140"/>
      <c r="J29" s="151">
        <f>ROUND(J89,2)</f>
        <v>0</v>
      </c>
      <c r="K29" s="51"/>
    </row>
    <row r="30" s="1" customFormat="1" ht="6.96" customHeight="1">
      <c r="B30" s="46"/>
      <c r="C30" s="47"/>
      <c r="D30" s="82"/>
      <c r="E30" s="82"/>
      <c r="F30" s="82"/>
      <c r="G30" s="82"/>
      <c r="H30" s="82"/>
      <c r="I30" s="148"/>
      <c r="J30" s="82"/>
      <c r="K30" s="149"/>
    </row>
    <row r="31" s="1" customFormat="1" ht="14.4" customHeight="1">
      <c r="B31" s="46"/>
      <c r="C31" s="47"/>
      <c r="D31" s="47"/>
      <c r="E31" s="47"/>
      <c r="F31" s="52" t="s">
        <v>37</v>
      </c>
      <c r="G31" s="47"/>
      <c r="H31" s="47"/>
      <c r="I31" s="152" t="s">
        <v>36</v>
      </c>
      <c r="J31" s="52" t="s">
        <v>38</v>
      </c>
      <c r="K31" s="51"/>
    </row>
    <row r="32" s="1" customFormat="1" ht="14.4" customHeight="1">
      <c r="B32" s="46"/>
      <c r="C32" s="47"/>
      <c r="D32" s="55" t="s">
        <v>39</v>
      </c>
      <c r="E32" s="55" t="s">
        <v>40</v>
      </c>
      <c r="F32" s="153">
        <f>ROUND(SUM(BE89:BE134), 2)</f>
        <v>0</v>
      </c>
      <c r="G32" s="47"/>
      <c r="H32" s="47"/>
      <c r="I32" s="154">
        <v>0.20999999999999999</v>
      </c>
      <c r="J32" s="153">
        <f>ROUND(ROUND((SUM(BE89:BE134)), 2)*I32, 2)</f>
        <v>0</v>
      </c>
      <c r="K32" s="51"/>
    </row>
    <row r="33" s="1" customFormat="1" ht="14.4" customHeight="1">
      <c r="B33" s="46"/>
      <c r="C33" s="47"/>
      <c r="D33" s="47"/>
      <c r="E33" s="55" t="s">
        <v>41</v>
      </c>
      <c r="F33" s="153">
        <f>ROUND(SUM(BF89:BF134), 2)</f>
        <v>0</v>
      </c>
      <c r="G33" s="47"/>
      <c r="H33" s="47"/>
      <c r="I33" s="154">
        <v>0.14999999999999999</v>
      </c>
      <c r="J33" s="153">
        <f>ROUND(ROUND((SUM(BF89:BF134)),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42</v>
      </c>
      <c r="F34" s="153">
        <f>ROUND(SUM(BG89:BG134), 2)</f>
        <v>0</v>
      </c>
      <c r="G34" s="47"/>
      <c r="H34" s="47"/>
      <c r="I34" s="154">
        <v>0.20999999999999999</v>
      </c>
      <c r="J34" s="153">
        <v>0</v>
      </c>
      <c r="K34" s="51"/>
    </row>
    <row r="35" hidden="1" s="1" customFormat="1" ht="14.4" customHeight="1">
      <c r="B35" s="46"/>
      <c r="C35" s="47"/>
      <c r="D35" s="47"/>
      <c r="E35" s="55" t="s">
        <v>43</v>
      </c>
      <c r="F35" s="153">
        <f>ROUND(SUM(BH89:BH134), 2)</f>
        <v>0</v>
      </c>
      <c r="G35" s="47"/>
      <c r="H35" s="47"/>
      <c r="I35" s="154">
        <v>0.14999999999999999</v>
      </c>
      <c r="J35" s="153">
        <v>0</v>
      </c>
      <c r="K35" s="51"/>
    </row>
    <row r="36" hidden="1" s="1" customFormat="1" ht="14.4" customHeight="1">
      <c r="B36" s="46"/>
      <c r="C36" s="47"/>
      <c r="D36" s="47"/>
      <c r="E36" s="55" t="s">
        <v>44</v>
      </c>
      <c r="F36" s="153">
        <f>ROUND(SUM(BI89:BI134), 2)</f>
        <v>0</v>
      </c>
      <c r="G36" s="47"/>
      <c r="H36" s="47"/>
      <c r="I36" s="154">
        <v>0</v>
      </c>
      <c r="J36" s="153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40"/>
      <c r="J37" s="47"/>
      <c r="K37" s="51"/>
    </row>
    <row r="38" s="1" customFormat="1" ht="25.44" customHeight="1">
      <c r="B38" s="46"/>
      <c r="C38" s="155"/>
      <c r="D38" s="156" t="s">
        <v>45</v>
      </c>
      <c r="E38" s="88"/>
      <c r="F38" s="88"/>
      <c r="G38" s="157" t="s">
        <v>46</v>
      </c>
      <c r="H38" s="158" t="s">
        <v>47</v>
      </c>
      <c r="I38" s="159"/>
      <c r="J38" s="160">
        <f>SUM(J29:J36)</f>
        <v>0</v>
      </c>
      <c r="K38" s="161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62"/>
      <c r="J39" s="68"/>
      <c r="K39" s="69"/>
    </row>
    <row r="43" s="1" customFormat="1" ht="6.96" customHeight="1">
      <c r="B43" s="70"/>
      <c r="C43" s="71"/>
      <c r="D43" s="71"/>
      <c r="E43" s="71"/>
      <c r="F43" s="71"/>
      <c r="G43" s="71"/>
      <c r="H43" s="71"/>
      <c r="I43" s="163"/>
      <c r="J43" s="71"/>
      <c r="K43" s="164"/>
    </row>
    <row r="44" s="1" customFormat="1" ht="36.96" customHeight="1">
      <c r="B44" s="46"/>
      <c r="C44" s="30" t="s">
        <v>109</v>
      </c>
      <c r="D44" s="47"/>
      <c r="E44" s="47"/>
      <c r="F44" s="47"/>
      <c r="G44" s="47"/>
      <c r="H44" s="47"/>
      <c r="I44" s="140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40"/>
      <c r="J45" s="47"/>
      <c r="K45" s="51"/>
    </row>
    <row r="46" s="1" customFormat="1" ht="14.4" customHeight="1">
      <c r="B46" s="46"/>
      <c r="C46" s="40" t="s">
        <v>19</v>
      </c>
      <c r="D46" s="47"/>
      <c r="E46" s="47"/>
      <c r="F46" s="47"/>
      <c r="G46" s="47"/>
      <c r="H46" s="47"/>
      <c r="I46" s="140"/>
      <c r="J46" s="47"/>
      <c r="K46" s="51"/>
    </row>
    <row r="47" s="1" customFormat="1" ht="16.5" customHeight="1">
      <c r="B47" s="46"/>
      <c r="C47" s="47"/>
      <c r="D47" s="47"/>
      <c r="E47" s="139" t="str">
        <f>E7</f>
        <v>II/272 Starý Vestec, přeložka silnice - PD</v>
      </c>
      <c r="F47" s="40"/>
      <c r="G47" s="40"/>
      <c r="H47" s="40"/>
      <c r="I47" s="140"/>
      <c r="J47" s="47"/>
      <c r="K47" s="51"/>
    </row>
    <row r="48">
      <c r="B48" s="28"/>
      <c r="C48" s="40" t="s">
        <v>105</v>
      </c>
      <c r="D48" s="29"/>
      <c r="E48" s="29"/>
      <c r="F48" s="29"/>
      <c r="G48" s="29"/>
      <c r="H48" s="29"/>
      <c r="I48" s="138"/>
      <c r="J48" s="29"/>
      <c r="K48" s="31"/>
    </row>
    <row r="49" s="1" customFormat="1" ht="16.5" customHeight="1">
      <c r="B49" s="46"/>
      <c r="C49" s="47"/>
      <c r="D49" s="47"/>
      <c r="E49" s="139" t="s">
        <v>106</v>
      </c>
      <c r="F49" s="47"/>
      <c r="G49" s="47"/>
      <c r="H49" s="47"/>
      <c r="I49" s="140"/>
      <c r="J49" s="47"/>
      <c r="K49" s="51"/>
    </row>
    <row r="50" s="1" customFormat="1" ht="14.4" customHeight="1">
      <c r="B50" s="46"/>
      <c r="C50" s="40" t="s">
        <v>107</v>
      </c>
      <c r="D50" s="47"/>
      <c r="E50" s="47"/>
      <c r="F50" s="47"/>
      <c r="G50" s="47"/>
      <c r="H50" s="47"/>
      <c r="I50" s="140"/>
      <c r="J50" s="47"/>
      <c r="K50" s="51"/>
    </row>
    <row r="51" s="1" customFormat="1" ht="17.25" customHeight="1">
      <c r="B51" s="46"/>
      <c r="C51" s="47"/>
      <c r="D51" s="47"/>
      <c r="E51" s="141" t="str">
        <f>E11</f>
        <v>2 - Propustek 2</v>
      </c>
      <c r="F51" s="47"/>
      <c r="G51" s="47"/>
      <c r="H51" s="47"/>
      <c r="I51" s="140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40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 xml:space="preserve"> </v>
      </c>
      <c r="G53" s="47"/>
      <c r="H53" s="47"/>
      <c r="I53" s="142" t="s">
        <v>25</v>
      </c>
      <c r="J53" s="143" t="str">
        <f>IF(J14="","",J14)</f>
        <v>12. 11. 2018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40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 xml:space="preserve"> </v>
      </c>
      <c r="G55" s="47"/>
      <c r="H55" s="47"/>
      <c r="I55" s="142" t="s">
        <v>32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30</v>
      </c>
      <c r="D56" s="47"/>
      <c r="E56" s="47"/>
      <c r="F56" s="35" t="str">
        <f>IF(E20="","",E20)</f>
        <v/>
      </c>
      <c r="G56" s="47"/>
      <c r="H56" s="47"/>
      <c r="I56" s="140"/>
      <c r="J56" s="165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40"/>
      <c r="J57" s="47"/>
      <c r="K57" s="51"/>
    </row>
    <row r="58" s="1" customFormat="1" ht="29.28" customHeight="1">
      <c r="B58" s="46"/>
      <c r="C58" s="166" t="s">
        <v>110</v>
      </c>
      <c r="D58" s="155"/>
      <c r="E58" s="155"/>
      <c r="F58" s="155"/>
      <c r="G58" s="155"/>
      <c r="H58" s="155"/>
      <c r="I58" s="167"/>
      <c r="J58" s="168" t="s">
        <v>111</v>
      </c>
      <c r="K58" s="169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40"/>
      <c r="J59" s="47"/>
      <c r="K59" s="51"/>
    </row>
    <row r="60" s="1" customFormat="1" ht="29.28" customHeight="1">
      <c r="B60" s="46"/>
      <c r="C60" s="170" t="s">
        <v>112</v>
      </c>
      <c r="D60" s="47"/>
      <c r="E60" s="47"/>
      <c r="F60" s="47"/>
      <c r="G60" s="47"/>
      <c r="H60" s="47"/>
      <c r="I60" s="140"/>
      <c r="J60" s="151">
        <f>J89</f>
        <v>0</v>
      </c>
      <c r="K60" s="51"/>
      <c r="AU60" s="24" t="s">
        <v>113</v>
      </c>
    </row>
    <row r="61" s="8" customFormat="1" ht="24.96" customHeight="1">
      <c r="B61" s="171"/>
      <c r="C61" s="172"/>
      <c r="D61" s="173" t="s">
        <v>114</v>
      </c>
      <c r="E61" s="174"/>
      <c r="F61" s="174"/>
      <c r="G61" s="174"/>
      <c r="H61" s="174"/>
      <c r="I61" s="175"/>
      <c r="J61" s="176">
        <f>J90</f>
        <v>0</v>
      </c>
      <c r="K61" s="177"/>
    </row>
    <row r="62" s="9" customFormat="1" ht="19.92" customHeight="1">
      <c r="B62" s="178"/>
      <c r="C62" s="179"/>
      <c r="D62" s="180" t="s">
        <v>116</v>
      </c>
      <c r="E62" s="181"/>
      <c r="F62" s="181"/>
      <c r="G62" s="181"/>
      <c r="H62" s="181"/>
      <c r="I62" s="182"/>
      <c r="J62" s="183">
        <f>J91</f>
        <v>0</v>
      </c>
      <c r="K62" s="184"/>
    </row>
    <row r="63" s="9" customFormat="1" ht="19.92" customHeight="1">
      <c r="B63" s="178"/>
      <c r="C63" s="179"/>
      <c r="D63" s="180" t="s">
        <v>117</v>
      </c>
      <c r="E63" s="181"/>
      <c r="F63" s="181"/>
      <c r="G63" s="181"/>
      <c r="H63" s="181"/>
      <c r="I63" s="182"/>
      <c r="J63" s="183">
        <f>J107</f>
        <v>0</v>
      </c>
      <c r="K63" s="184"/>
    </row>
    <row r="64" s="9" customFormat="1" ht="19.92" customHeight="1">
      <c r="B64" s="178"/>
      <c r="C64" s="179"/>
      <c r="D64" s="180" t="s">
        <v>458</v>
      </c>
      <c r="E64" s="181"/>
      <c r="F64" s="181"/>
      <c r="G64" s="181"/>
      <c r="H64" s="181"/>
      <c r="I64" s="182"/>
      <c r="J64" s="183">
        <f>J112</f>
        <v>0</v>
      </c>
      <c r="K64" s="184"/>
    </row>
    <row r="65" s="9" customFormat="1" ht="19.92" customHeight="1">
      <c r="B65" s="178"/>
      <c r="C65" s="179"/>
      <c r="D65" s="180" t="s">
        <v>118</v>
      </c>
      <c r="E65" s="181"/>
      <c r="F65" s="181"/>
      <c r="G65" s="181"/>
      <c r="H65" s="181"/>
      <c r="I65" s="182"/>
      <c r="J65" s="183">
        <f>J117</f>
        <v>0</v>
      </c>
      <c r="K65" s="184"/>
    </row>
    <row r="66" s="9" customFormat="1" ht="19.92" customHeight="1">
      <c r="B66" s="178"/>
      <c r="C66" s="179"/>
      <c r="D66" s="180" t="s">
        <v>119</v>
      </c>
      <c r="E66" s="181"/>
      <c r="F66" s="181"/>
      <c r="G66" s="181"/>
      <c r="H66" s="181"/>
      <c r="I66" s="182"/>
      <c r="J66" s="183">
        <f>J125</f>
        <v>0</v>
      </c>
      <c r="K66" s="184"/>
    </row>
    <row r="67" s="8" customFormat="1" ht="24.96" customHeight="1">
      <c r="B67" s="171"/>
      <c r="C67" s="172"/>
      <c r="D67" s="173" t="s">
        <v>459</v>
      </c>
      <c r="E67" s="174"/>
      <c r="F67" s="174"/>
      <c r="G67" s="174"/>
      <c r="H67" s="174"/>
      <c r="I67" s="175"/>
      <c r="J67" s="176">
        <f>J130</f>
        <v>0</v>
      </c>
      <c r="K67" s="177"/>
    </row>
    <row r="68" s="1" customFormat="1" ht="21.84" customHeight="1">
      <c r="B68" s="46"/>
      <c r="C68" s="47"/>
      <c r="D68" s="47"/>
      <c r="E68" s="47"/>
      <c r="F68" s="47"/>
      <c r="G68" s="47"/>
      <c r="H68" s="47"/>
      <c r="I68" s="140"/>
      <c r="J68" s="47"/>
      <c r="K68" s="51"/>
    </row>
    <row r="69" s="1" customFormat="1" ht="6.96" customHeight="1">
      <c r="B69" s="67"/>
      <c r="C69" s="68"/>
      <c r="D69" s="68"/>
      <c r="E69" s="68"/>
      <c r="F69" s="68"/>
      <c r="G69" s="68"/>
      <c r="H69" s="68"/>
      <c r="I69" s="162"/>
      <c r="J69" s="68"/>
      <c r="K69" s="69"/>
    </row>
    <row r="73" s="1" customFormat="1" ht="6.96" customHeight="1">
      <c r="B73" s="70"/>
      <c r="C73" s="71"/>
      <c r="D73" s="71"/>
      <c r="E73" s="71"/>
      <c r="F73" s="71"/>
      <c r="G73" s="71"/>
      <c r="H73" s="71"/>
      <c r="I73" s="163"/>
      <c r="J73" s="71"/>
      <c r="K73" s="71"/>
      <c r="L73" s="46"/>
    </row>
    <row r="74" s="1" customFormat="1" ht="36.96" customHeight="1">
      <c r="B74" s="46"/>
      <c r="C74" s="72" t="s">
        <v>120</v>
      </c>
      <c r="L74" s="46"/>
    </row>
    <row r="75" s="1" customFormat="1" ht="6.96" customHeight="1">
      <c r="B75" s="46"/>
      <c r="L75" s="46"/>
    </row>
    <row r="76" s="1" customFormat="1" ht="14.4" customHeight="1">
      <c r="B76" s="46"/>
      <c r="C76" s="74" t="s">
        <v>19</v>
      </c>
      <c r="L76" s="46"/>
    </row>
    <row r="77" s="1" customFormat="1" ht="16.5" customHeight="1">
      <c r="B77" s="46"/>
      <c r="E77" s="185" t="str">
        <f>E7</f>
        <v>II/272 Starý Vestec, přeložka silnice - PD</v>
      </c>
      <c r="F77" s="74"/>
      <c r="G77" s="74"/>
      <c r="H77" s="74"/>
      <c r="L77" s="46"/>
    </row>
    <row r="78">
      <c r="B78" s="28"/>
      <c r="C78" s="74" t="s">
        <v>105</v>
      </c>
      <c r="L78" s="28"/>
    </row>
    <row r="79" s="1" customFormat="1" ht="16.5" customHeight="1">
      <c r="B79" s="46"/>
      <c r="E79" s="185" t="s">
        <v>106</v>
      </c>
      <c r="F79" s="1"/>
      <c r="G79" s="1"/>
      <c r="H79" s="1"/>
      <c r="L79" s="46"/>
    </row>
    <row r="80" s="1" customFormat="1" ht="14.4" customHeight="1">
      <c r="B80" s="46"/>
      <c r="C80" s="74" t="s">
        <v>107</v>
      </c>
      <c r="L80" s="46"/>
    </row>
    <row r="81" s="1" customFormat="1" ht="17.25" customHeight="1">
      <c r="B81" s="46"/>
      <c r="E81" s="77" t="str">
        <f>E11</f>
        <v>2 - Propustek 2</v>
      </c>
      <c r="F81" s="1"/>
      <c r="G81" s="1"/>
      <c r="H81" s="1"/>
      <c r="L81" s="46"/>
    </row>
    <row r="82" s="1" customFormat="1" ht="6.96" customHeight="1">
      <c r="B82" s="46"/>
      <c r="L82" s="46"/>
    </row>
    <row r="83" s="1" customFormat="1" ht="18" customHeight="1">
      <c r="B83" s="46"/>
      <c r="C83" s="74" t="s">
        <v>23</v>
      </c>
      <c r="F83" s="186" t="str">
        <f>F14</f>
        <v xml:space="preserve"> </v>
      </c>
      <c r="I83" s="187" t="s">
        <v>25</v>
      </c>
      <c r="J83" s="79" t="str">
        <f>IF(J14="","",J14)</f>
        <v>12. 11. 2018</v>
      </c>
      <c r="L83" s="46"/>
    </row>
    <row r="84" s="1" customFormat="1" ht="6.96" customHeight="1">
      <c r="B84" s="46"/>
      <c r="L84" s="46"/>
    </row>
    <row r="85" s="1" customFormat="1">
      <c r="B85" s="46"/>
      <c r="C85" s="74" t="s">
        <v>27</v>
      </c>
      <c r="F85" s="186" t="str">
        <f>E17</f>
        <v xml:space="preserve"> </v>
      </c>
      <c r="I85" s="187" t="s">
        <v>32</v>
      </c>
      <c r="J85" s="186" t="str">
        <f>E23</f>
        <v xml:space="preserve"> </v>
      </c>
      <c r="L85" s="46"/>
    </row>
    <row r="86" s="1" customFormat="1" ht="14.4" customHeight="1">
      <c r="B86" s="46"/>
      <c r="C86" s="74" t="s">
        <v>30</v>
      </c>
      <c r="F86" s="186" t="str">
        <f>IF(E20="","",E20)</f>
        <v/>
      </c>
      <c r="L86" s="46"/>
    </row>
    <row r="87" s="1" customFormat="1" ht="10.32" customHeight="1">
      <c r="B87" s="46"/>
      <c r="L87" s="46"/>
    </row>
    <row r="88" s="10" customFormat="1" ht="29.28" customHeight="1">
      <c r="B88" s="188"/>
      <c r="C88" s="189" t="s">
        <v>121</v>
      </c>
      <c r="D88" s="190" t="s">
        <v>54</v>
      </c>
      <c r="E88" s="190" t="s">
        <v>50</v>
      </c>
      <c r="F88" s="190" t="s">
        <v>122</v>
      </c>
      <c r="G88" s="190" t="s">
        <v>123</v>
      </c>
      <c r="H88" s="190" t="s">
        <v>124</v>
      </c>
      <c r="I88" s="191" t="s">
        <v>125</v>
      </c>
      <c r="J88" s="190" t="s">
        <v>111</v>
      </c>
      <c r="K88" s="192" t="s">
        <v>126</v>
      </c>
      <c r="L88" s="188"/>
      <c r="M88" s="92" t="s">
        <v>127</v>
      </c>
      <c r="N88" s="93" t="s">
        <v>39</v>
      </c>
      <c r="O88" s="93" t="s">
        <v>128</v>
      </c>
      <c r="P88" s="93" t="s">
        <v>129</v>
      </c>
      <c r="Q88" s="93" t="s">
        <v>130</v>
      </c>
      <c r="R88" s="93" t="s">
        <v>131</v>
      </c>
      <c r="S88" s="93" t="s">
        <v>132</v>
      </c>
      <c r="T88" s="94" t="s">
        <v>133</v>
      </c>
    </row>
    <row r="89" s="1" customFormat="1" ht="29.28" customHeight="1">
      <c r="B89" s="46"/>
      <c r="C89" s="96" t="s">
        <v>112</v>
      </c>
      <c r="J89" s="193">
        <f>BK89</f>
        <v>0</v>
      </c>
      <c r="L89" s="46"/>
      <c r="M89" s="95"/>
      <c r="N89" s="82"/>
      <c r="O89" s="82"/>
      <c r="P89" s="194">
        <f>P90+P130</f>
        <v>0</v>
      </c>
      <c r="Q89" s="82"/>
      <c r="R89" s="194">
        <f>R90+R130</f>
        <v>0</v>
      </c>
      <c r="S89" s="82"/>
      <c r="T89" s="195">
        <f>T90+T130</f>
        <v>0</v>
      </c>
      <c r="AT89" s="24" t="s">
        <v>68</v>
      </c>
      <c r="AU89" s="24" t="s">
        <v>113</v>
      </c>
      <c r="BK89" s="196">
        <f>BK90+BK130</f>
        <v>0</v>
      </c>
    </row>
    <row r="90" s="11" customFormat="1" ht="37.44" customHeight="1">
      <c r="B90" s="197"/>
      <c r="D90" s="198" t="s">
        <v>68</v>
      </c>
      <c r="E90" s="199" t="s">
        <v>134</v>
      </c>
      <c r="F90" s="199" t="s">
        <v>135</v>
      </c>
      <c r="I90" s="200"/>
      <c r="J90" s="201">
        <f>BK90</f>
        <v>0</v>
      </c>
      <c r="L90" s="197"/>
      <c r="M90" s="202"/>
      <c r="N90" s="203"/>
      <c r="O90" s="203"/>
      <c r="P90" s="204">
        <f>P91+P107+P112+P117+P125</f>
        <v>0</v>
      </c>
      <c r="Q90" s="203"/>
      <c r="R90" s="204">
        <f>R91+R107+R112+R117+R125</f>
        <v>0</v>
      </c>
      <c r="S90" s="203"/>
      <c r="T90" s="205">
        <f>T91+T107+T112+T117+T125</f>
        <v>0</v>
      </c>
      <c r="AR90" s="198" t="s">
        <v>76</v>
      </c>
      <c r="AT90" s="206" t="s">
        <v>68</v>
      </c>
      <c r="AU90" s="206" t="s">
        <v>69</v>
      </c>
      <c r="AY90" s="198" t="s">
        <v>136</v>
      </c>
      <c r="BK90" s="207">
        <f>BK91+BK107+BK112+BK117+BK125</f>
        <v>0</v>
      </c>
    </row>
    <row r="91" s="11" customFormat="1" ht="19.92" customHeight="1">
      <c r="B91" s="197"/>
      <c r="D91" s="198" t="s">
        <v>68</v>
      </c>
      <c r="E91" s="208" t="s">
        <v>76</v>
      </c>
      <c r="F91" s="208" t="s">
        <v>153</v>
      </c>
      <c r="I91" s="200"/>
      <c r="J91" s="209">
        <f>BK91</f>
        <v>0</v>
      </c>
      <c r="L91" s="197"/>
      <c r="M91" s="202"/>
      <c r="N91" s="203"/>
      <c r="O91" s="203"/>
      <c r="P91" s="204">
        <f>SUM(P92:P106)</f>
        <v>0</v>
      </c>
      <c r="Q91" s="203"/>
      <c r="R91" s="204">
        <f>SUM(R92:R106)</f>
        <v>0</v>
      </c>
      <c r="S91" s="203"/>
      <c r="T91" s="205">
        <f>SUM(T92:T106)</f>
        <v>0</v>
      </c>
      <c r="AR91" s="198" t="s">
        <v>76</v>
      </c>
      <c r="AT91" s="206" t="s">
        <v>68</v>
      </c>
      <c r="AU91" s="206" t="s">
        <v>76</v>
      </c>
      <c r="AY91" s="198" t="s">
        <v>136</v>
      </c>
      <c r="BK91" s="207">
        <f>SUM(BK92:BK106)</f>
        <v>0</v>
      </c>
    </row>
    <row r="92" s="1" customFormat="1" ht="16.5" customHeight="1">
      <c r="B92" s="210"/>
      <c r="C92" s="211" t="s">
        <v>76</v>
      </c>
      <c r="D92" s="211" t="s">
        <v>138</v>
      </c>
      <c r="E92" s="212" t="s">
        <v>183</v>
      </c>
      <c r="F92" s="213" t="s">
        <v>184</v>
      </c>
      <c r="G92" s="214" t="s">
        <v>165</v>
      </c>
      <c r="H92" s="215">
        <v>36</v>
      </c>
      <c r="I92" s="216"/>
      <c r="J92" s="217">
        <f>ROUND(I92*H92,2)</f>
        <v>0</v>
      </c>
      <c r="K92" s="213" t="s">
        <v>158</v>
      </c>
      <c r="L92" s="46"/>
      <c r="M92" s="218" t="s">
        <v>5</v>
      </c>
      <c r="N92" s="219" t="s">
        <v>40</v>
      </c>
      <c r="O92" s="47"/>
      <c r="P92" s="220">
        <f>O92*H92</f>
        <v>0</v>
      </c>
      <c r="Q92" s="220">
        <v>0</v>
      </c>
      <c r="R92" s="220">
        <f>Q92*H92</f>
        <v>0</v>
      </c>
      <c r="S92" s="220">
        <v>0</v>
      </c>
      <c r="T92" s="221">
        <f>S92*H92</f>
        <v>0</v>
      </c>
      <c r="AR92" s="24" t="s">
        <v>142</v>
      </c>
      <c r="AT92" s="24" t="s">
        <v>138</v>
      </c>
      <c r="AU92" s="24" t="s">
        <v>78</v>
      </c>
      <c r="AY92" s="24" t="s">
        <v>136</v>
      </c>
      <c r="BE92" s="222">
        <f>IF(N92="základní",J92,0)</f>
        <v>0</v>
      </c>
      <c r="BF92" s="222">
        <f>IF(N92="snížená",J92,0)</f>
        <v>0</v>
      </c>
      <c r="BG92" s="222">
        <f>IF(N92="zákl. přenesená",J92,0)</f>
        <v>0</v>
      </c>
      <c r="BH92" s="222">
        <f>IF(N92="sníž. přenesená",J92,0)</f>
        <v>0</v>
      </c>
      <c r="BI92" s="222">
        <f>IF(N92="nulová",J92,0)</f>
        <v>0</v>
      </c>
      <c r="BJ92" s="24" t="s">
        <v>76</v>
      </c>
      <c r="BK92" s="222">
        <f>ROUND(I92*H92,2)</f>
        <v>0</v>
      </c>
      <c r="BL92" s="24" t="s">
        <v>142</v>
      </c>
      <c r="BM92" s="24" t="s">
        <v>503</v>
      </c>
    </row>
    <row r="93" s="1" customFormat="1">
      <c r="B93" s="46"/>
      <c r="D93" s="223" t="s">
        <v>144</v>
      </c>
      <c r="F93" s="224" t="s">
        <v>184</v>
      </c>
      <c r="I93" s="225"/>
      <c r="L93" s="46"/>
      <c r="M93" s="226"/>
      <c r="N93" s="47"/>
      <c r="O93" s="47"/>
      <c r="P93" s="47"/>
      <c r="Q93" s="47"/>
      <c r="R93" s="47"/>
      <c r="S93" s="47"/>
      <c r="T93" s="85"/>
      <c r="AT93" s="24" t="s">
        <v>144</v>
      </c>
      <c r="AU93" s="24" t="s">
        <v>78</v>
      </c>
    </row>
    <row r="94" s="1" customFormat="1">
      <c r="B94" s="46"/>
      <c r="D94" s="223" t="s">
        <v>160</v>
      </c>
      <c r="F94" s="235" t="s">
        <v>186</v>
      </c>
      <c r="I94" s="225"/>
      <c r="L94" s="46"/>
      <c r="M94" s="226"/>
      <c r="N94" s="47"/>
      <c r="O94" s="47"/>
      <c r="P94" s="47"/>
      <c r="Q94" s="47"/>
      <c r="R94" s="47"/>
      <c r="S94" s="47"/>
      <c r="T94" s="85"/>
      <c r="AT94" s="24" t="s">
        <v>160</v>
      </c>
      <c r="AU94" s="24" t="s">
        <v>78</v>
      </c>
    </row>
    <row r="95" s="1" customFormat="1">
      <c r="B95" s="46"/>
      <c r="D95" s="223" t="s">
        <v>168</v>
      </c>
      <c r="F95" s="235" t="s">
        <v>220</v>
      </c>
      <c r="I95" s="225"/>
      <c r="L95" s="46"/>
      <c r="M95" s="226"/>
      <c r="N95" s="47"/>
      <c r="O95" s="47"/>
      <c r="P95" s="47"/>
      <c r="Q95" s="47"/>
      <c r="R95" s="47"/>
      <c r="S95" s="47"/>
      <c r="T95" s="85"/>
      <c r="AT95" s="24" t="s">
        <v>168</v>
      </c>
      <c r="AU95" s="24" t="s">
        <v>78</v>
      </c>
    </row>
    <row r="96" s="12" customFormat="1">
      <c r="B96" s="227"/>
      <c r="D96" s="223" t="s">
        <v>145</v>
      </c>
      <c r="E96" s="228" t="s">
        <v>5</v>
      </c>
      <c r="F96" s="229" t="s">
        <v>504</v>
      </c>
      <c r="H96" s="230">
        <v>36</v>
      </c>
      <c r="I96" s="231"/>
      <c r="L96" s="227"/>
      <c r="M96" s="232"/>
      <c r="N96" s="233"/>
      <c r="O96" s="233"/>
      <c r="P96" s="233"/>
      <c r="Q96" s="233"/>
      <c r="R96" s="233"/>
      <c r="S96" s="233"/>
      <c r="T96" s="234"/>
      <c r="AT96" s="228" t="s">
        <v>145</v>
      </c>
      <c r="AU96" s="228" t="s">
        <v>78</v>
      </c>
      <c r="AV96" s="12" t="s">
        <v>78</v>
      </c>
      <c r="AW96" s="12" t="s">
        <v>33</v>
      </c>
      <c r="AX96" s="12" t="s">
        <v>76</v>
      </c>
      <c r="AY96" s="228" t="s">
        <v>136</v>
      </c>
    </row>
    <row r="97" s="1" customFormat="1" ht="16.5" customHeight="1">
      <c r="B97" s="210"/>
      <c r="C97" s="211" t="s">
        <v>78</v>
      </c>
      <c r="D97" s="211" t="s">
        <v>138</v>
      </c>
      <c r="E97" s="212" t="s">
        <v>462</v>
      </c>
      <c r="F97" s="213" t="s">
        <v>463</v>
      </c>
      <c r="G97" s="214" t="s">
        <v>165</v>
      </c>
      <c r="H97" s="215">
        <v>6.9000000000000004</v>
      </c>
      <c r="I97" s="216"/>
      <c r="J97" s="217">
        <f>ROUND(I97*H97,2)</f>
        <v>0</v>
      </c>
      <c r="K97" s="213" t="s">
        <v>5</v>
      </c>
      <c r="L97" s="46"/>
      <c r="M97" s="218" t="s">
        <v>5</v>
      </c>
      <c r="N97" s="219" t="s">
        <v>40</v>
      </c>
      <c r="O97" s="47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AR97" s="24" t="s">
        <v>142</v>
      </c>
      <c r="AT97" s="24" t="s">
        <v>138</v>
      </c>
      <c r="AU97" s="24" t="s">
        <v>78</v>
      </c>
      <c r="AY97" s="24" t="s">
        <v>136</v>
      </c>
      <c r="BE97" s="222">
        <f>IF(N97="základní",J97,0)</f>
        <v>0</v>
      </c>
      <c r="BF97" s="222">
        <f>IF(N97="snížená",J97,0)</f>
        <v>0</v>
      </c>
      <c r="BG97" s="222">
        <f>IF(N97="zákl. přenesená",J97,0)</f>
        <v>0</v>
      </c>
      <c r="BH97" s="222">
        <f>IF(N97="sníž. přenesená",J97,0)</f>
        <v>0</v>
      </c>
      <c r="BI97" s="222">
        <f>IF(N97="nulová",J97,0)</f>
        <v>0</v>
      </c>
      <c r="BJ97" s="24" t="s">
        <v>76</v>
      </c>
      <c r="BK97" s="222">
        <f>ROUND(I97*H97,2)</f>
        <v>0</v>
      </c>
      <c r="BL97" s="24" t="s">
        <v>142</v>
      </c>
      <c r="BM97" s="24" t="s">
        <v>505</v>
      </c>
    </row>
    <row r="98" s="1" customFormat="1">
      <c r="B98" s="46"/>
      <c r="D98" s="223" t="s">
        <v>144</v>
      </c>
      <c r="F98" s="224" t="s">
        <v>463</v>
      </c>
      <c r="I98" s="225"/>
      <c r="L98" s="46"/>
      <c r="M98" s="226"/>
      <c r="N98" s="47"/>
      <c r="O98" s="47"/>
      <c r="P98" s="47"/>
      <c r="Q98" s="47"/>
      <c r="R98" s="47"/>
      <c r="S98" s="47"/>
      <c r="T98" s="85"/>
      <c r="AT98" s="24" t="s">
        <v>144</v>
      </c>
      <c r="AU98" s="24" t="s">
        <v>78</v>
      </c>
    </row>
    <row r="99" s="12" customFormat="1">
      <c r="B99" s="227"/>
      <c r="D99" s="223" t="s">
        <v>145</v>
      </c>
      <c r="E99" s="228" t="s">
        <v>5</v>
      </c>
      <c r="F99" s="229" t="s">
        <v>506</v>
      </c>
      <c r="H99" s="230">
        <v>6.9000000000000004</v>
      </c>
      <c r="I99" s="231"/>
      <c r="L99" s="227"/>
      <c r="M99" s="232"/>
      <c r="N99" s="233"/>
      <c r="O99" s="233"/>
      <c r="P99" s="233"/>
      <c r="Q99" s="233"/>
      <c r="R99" s="233"/>
      <c r="S99" s="233"/>
      <c r="T99" s="234"/>
      <c r="AT99" s="228" t="s">
        <v>145</v>
      </c>
      <c r="AU99" s="228" t="s">
        <v>78</v>
      </c>
      <c r="AV99" s="12" t="s">
        <v>78</v>
      </c>
      <c r="AW99" s="12" t="s">
        <v>33</v>
      </c>
      <c r="AX99" s="12" t="s">
        <v>69</v>
      </c>
      <c r="AY99" s="228" t="s">
        <v>136</v>
      </c>
    </row>
    <row r="100" s="1" customFormat="1" ht="16.5" customHeight="1">
      <c r="B100" s="210"/>
      <c r="C100" s="211" t="s">
        <v>162</v>
      </c>
      <c r="D100" s="211" t="s">
        <v>138</v>
      </c>
      <c r="E100" s="212" t="s">
        <v>466</v>
      </c>
      <c r="F100" s="213" t="s">
        <v>463</v>
      </c>
      <c r="G100" s="214" t="s">
        <v>165</v>
      </c>
      <c r="H100" s="215">
        <v>27.600000000000001</v>
      </c>
      <c r="I100" s="216"/>
      <c r="J100" s="217">
        <f>ROUND(I100*H100,2)</f>
        <v>0</v>
      </c>
      <c r="K100" s="213" t="s">
        <v>5</v>
      </c>
      <c r="L100" s="46"/>
      <c r="M100" s="218" t="s">
        <v>5</v>
      </c>
      <c r="N100" s="219" t="s">
        <v>40</v>
      </c>
      <c r="O100" s="47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AR100" s="24" t="s">
        <v>142</v>
      </c>
      <c r="AT100" s="24" t="s">
        <v>138</v>
      </c>
      <c r="AU100" s="24" t="s">
        <v>78</v>
      </c>
      <c r="AY100" s="24" t="s">
        <v>136</v>
      </c>
      <c r="BE100" s="222">
        <f>IF(N100="základní",J100,0)</f>
        <v>0</v>
      </c>
      <c r="BF100" s="222">
        <f>IF(N100="snížená",J100,0)</f>
        <v>0</v>
      </c>
      <c r="BG100" s="222">
        <f>IF(N100="zákl. přenesená",J100,0)</f>
        <v>0</v>
      </c>
      <c r="BH100" s="222">
        <f>IF(N100="sníž. přenesená",J100,0)</f>
        <v>0</v>
      </c>
      <c r="BI100" s="222">
        <f>IF(N100="nulová",J100,0)</f>
        <v>0</v>
      </c>
      <c r="BJ100" s="24" t="s">
        <v>76</v>
      </c>
      <c r="BK100" s="222">
        <f>ROUND(I100*H100,2)</f>
        <v>0</v>
      </c>
      <c r="BL100" s="24" t="s">
        <v>142</v>
      </c>
      <c r="BM100" s="24" t="s">
        <v>507</v>
      </c>
    </row>
    <row r="101" s="1" customFormat="1">
      <c r="B101" s="46"/>
      <c r="D101" s="223" t="s">
        <v>144</v>
      </c>
      <c r="F101" s="224" t="s">
        <v>463</v>
      </c>
      <c r="I101" s="225"/>
      <c r="L101" s="46"/>
      <c r="M101" s="226"/>
      <c r="N101" s="47"/>
      <c r="O101" s="47"/>
      <c r="P101" s="47"/>
      <c r="Q101" s="47"/>
      <c r="R101" s="47"/>
      <c r="S101" s="47"/>
      <c r="T101" s="85"/>
      <c r="AT101" s="24" t="s">
        <v>144</v>
      </c>
      <c r="AU101" s="24" t="s">
        <v>78</v>
      </c>
    </row>
    <row r="102" s="12" customFormat="1">
      <c r="B102" s="227"/>
      <c r="D102" s="223" t="s">
        <v>145</v>
      </c>
      <c r="E102" s="228" t="s">
        <v>5</v>
      </c>
      <c r="F102" s="229" t="s">
        <v>508</v>
      </c>
      <c r="H102" s="230">
        <v>27.600000000000001</v>
      </c>
      <c r="I102" s="231"/>
      <c r="L102" s="227"/>
      <c r="M102" s="232"/>
      <c r="N102" s="233"/>
      <c r="O102" s="233"/>
      <c r="P102" s="233"/>
      <c r="Q102" s="233"/>
      <c r="R102" s="233"/>
      <c r="S102" s="233"/>
      <c r="T102" s="234"/>
      <c r="AT102" s="228" t="s">
        <v>145</v>
      </c>
      <c r="AU102" s="228" t="s">
        <v>78</v>
      </c>
      <c r="AV102" s="12" t="s">
        <v>78</v>
      </c>
      <c r="AW102" s="12" t="s">
        <v>33</v>
      </c>
      <c r="AX102" s="12" t="s">
        <v>69</v>
      </c>
      <c r="AY102" s="228" t="s">
        <v>136</v>
      </c>
    </row>
    <row r="103" s="1" customFormat="1" ht="16.5" customHeight="1">
      <c r="B103" s="210"/>
      <c r="C103" s="211" t="s">
        <v>142</v>
      </c>
      <c r="D103" s="211" t="s">
        <v>138</v>
      </c>
      <c r="E103" s="212" t="s">
        <v>469</v>
      </c>
      <c r="F103" s="213" t="s">
        <v>470</v>
      </c>
      <c r="G103" s="214" t="s">
        <v>266</v>
      </c>
      <c r="H103" s="215">
        <v>27.600000000000001</v>
      </c>
      <c r="I103" s="216"/>
      <c r="J103" s="217">
        <f>ROUND(I103*H103,2)</f>
        <v>0</v>
      </c>
      <c r="K103" s="213" t="s">
        <v>158</v>
      </c>
      <c r="L103" s="46"/>
      <c r="M103" s="218" t="s">
        <v>5</v>
      </c>
      <c r="N103" s="219" t="s">
        <v>40</v>
      </c>
      <c r="O103" s="47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AR103" s="24" t="s">
        <v>142</v>
      </c>
      <c r="AT103" s="24" t="s">
        <v>138</v>
      </c>
      <c r="AU103" s="24" t="s">
        <v>78</v>
      </c>
      <c r="AY103" s="24" t="s">
        <v>136</v>
      </c>
      <c r="BE103" s="222">
        <f>IF(N103="základní",J103,0)</f>
        <v>0</v>
      </c>
      <c r="BF103" s="222">
        <f>IF(N103="snížená",J103,0)</f>
        <v>0</v>
      </c>
      <c r="BG103" s="222">
        <f>IF(N103="zákl. přenesená",J103,0)</f>
        <v>0</v>
      </c>
      <c r="BH103" s="222">
        <f>IF(N103="sníž. přenesená",J103,0)</f>
        <v>0</v>
      </c>
      <c r="BI103" s="222">
        <f>IF(N103="nulová",J103,0)</f>
        <v>0</v>
      </c>
      <c r="BJ103" s="24" t="s">
        <v>76</v>
      </c>
      <c r="BK103" s="222">
        <f>ROUND(I103*H103,2)</f>
        <v>0</v>
      </c>
      <c r="BL103" s="24" t="s">
        <v>142</v>
      </c>
      <c r="BM103" s="24" t="s">
        <v>509</v>
      </c>
    </row>
    <row r="104" s="1" customFormat="1">
      <c r="B104" s="46"/>
      <c r="D104" s="223" t="s">
        <v>144</v>
      </c>
      <c r="F104" s="224" t="s">
        <v>470</v>
      </c>
      <c r="I104" s="225"/>
      <c r="L104" s="46"/>
      <c r="M104" s="226"/>
      <c r="N104" s="47"/>
      <c r="O104" s="47"/>
      <c r="P104" s="47"/>
      <c r="Q104" s="47"/>
      <c r="R104" s="47"/>
      <c r="S104" s="47"/>
      <c r="T104" s="85"/>
      <c r="AT104" s="24" t="s">
        <v>144</v>
      </c>
      <c r="AU104" s="24" t="s">
        <v>78</v>
      </c>
    </row>
    <row r="105" s="1" customFormat="1">
      <c r="B105" s="46"/>
      <c r="D105" s="223" t="s">
        <v>160</v>
      </c>
      <c r="F105" s="235" t="s">
        <v>472</v>
      </c>
      <c r="I105" s="225"/>
      <c r="L105" s="46"/>
      <c r="M105" s="226"/>
      <c r="N105" s="47"/>
      <c r="O105" s="47"/>
      <c r="P105" s="47"/>
      <c r="Q105" s="47"/>
      <c r="R105" s="47"/>
      <c r="S105" s="47"/>
      <c r="T105" s="85"/>
      <c r="AT105" s="24" t="s">
        <v>160</v>
      </c>
      <c r="AU105" s="24" t="s">
        <v>78</v>
      </c>
    </row>
    <row r="106" s="12" customFormat="1">
      <c r="B106" s="227"/>
      <c r="D106" s="223" t="s">
        <v>145</v>
      </c>
      <c r="E106" s="228" t="s">
        <v>5</v>
      </c>
      <c r="F106" s="229" t="s">
        <v>510</v>
      </c>
      <c r="H106" s="230">
        <v>27.600000000000001</v>
      </c>
      <c r="I106" s="231"/>
      <c r="L106" s="227"/>
      <c r="M106" s="232"/>
      <c r="N106" s="233"/>
      <c r="O106" s="233"/>
      <c r="P106" s="233"/>
      <c r="Q106" s="233"/>
      <c r="R106" s="233"/>
      <c r="S106" s="233"/>
      <c r="T106" s="234"/>
      <c r="AT106" s="228" t="s">
        <v>145</v>
      </c>
      <c r="AU106" s="228" t="s">
        <v>78</v>
      </c>
      <c r="AV106" s="12" t="s">
        <v>78</v>
      </c>
      <c r="AW106" s="12" t="s">
        <v>33</v>
      </c>
      <c r="AX106" s="12" t="s">
        <v>76</v>
      </c>
      <c r="AY106" s="228" t="s">
        <v>136</v>
      </c>
    </row>
    <row r="107" s="11" customFormat="1" ht="29.88" customHeight="1">
      <c r="B107" s="197"/>
      <c r="D107" s="198" t="s">
        <v>68</v>
      </c>
      <c r="E107" s="208" t="s">
        <v>78</v>
      </c>
      <c r="F107" s="208" t="s">
        <v>278</v>
      </c>
      <c r="I107" s="200"/>
      <c r="J107" s="209">
        <f>BK107</f>
        <v>0</v>
      </c>
      <c r="L107" s="197"/>
      <c r="M107" s="202"/>
      <c r="N107" s="203"/>
      <c r="O107" s="203"/>
      <c r="P107" s="204">
        <f>SUM(P108:P111)</f>
        <v>0</v>
      </c>
      <c r="Q107" s="203"/>
      <c r="R107" s="204">
        <f>SUM(R108:R111)</f>
        <v>0</v>
      </c>
      <c r="S107" s="203"/>
      <c r="T107" s="205">
        <f>SUM(T108:T111)</f>
        <v>0</v>
      </c>
      <c r="AR107" s="198" t="s">
        <v>76</v>
      </c>
      <c r="AT107" s="206" t="s">
        <v>68</v>
      </c>
      <c r="AU107" s="206" t="s">
        <v>76</v>
      </c>
      <c r="AY107" s="198" t="s">
        <v>136</v>
      </c>
      <c r="BK107" s="207">
        <f>SUM(BK108:BK111)</f>
        <v>0</v>
      </c>
    </row>
    <row r="108" s="1" customFormat="1" ht="16.5" customHeight="1">
      <c r="B108" s="210"/>
      <c r="C108" s="211" t="s">
        <v>175</v>
      </c>
      <c r="D108" s="211" t="s">
        <v>138</v>
      </c>
      <c r="E108" s="212" t="s">
        <v>474</v>
      </c>
      <c r="F108" s="213" t="s">
        <v>475</v>
      </c>
      <c r="G108" s="214" t="s">
        <v>165</v>
      </c>
      <c r="H108" s="215">
        <v>0.35999999999999999</v>
      </c>
      <c r="I108" s="216"/>
      <c r="J108" s="217">
        <f>ROUND(I108*H108,2)</f>
        <v>0</v>
      </c>
      <c r="K108" s="213" t="s">
        <v>158</v>
      </c>
      <c r="L108" s="46"/>
      <c r="M108" s="218" t="s">
        <v>5</v>
      </c>
      <c r="N108" s="219" t="s">
        <v>40</v>
      </c>
      <c r="O108" s="47"/>
      <c r="P108" s="220">
        <f>O108*H108</f>
        <v>0</v>
      </c>
      <c r="Q108" s="220">
        <v>0</v>
      </c>
      <c r="R108" s="220">
        <f>Q108*H108</f>
        <v>0</v>
      </c>
      <c r="S108" s="220">
        <v>0</v>
      </c>
      <c r="T108" s="221">
        <f>S108*H108</f>
        <v>0</v>
      </c>
      <c r="AR108" s="24" t="s">
        <v>142</v>
      </c>
      <c r="AT108" s="24" t="s">
        <v>138</v>
      </c>
      <c r="AU108" s="24" t="s">
        <v>78</v>
      </c>
      <c r="AY108" s="24" t="s">
        <v>136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24" t="s">
        <v>76</v>
      </c>
      <c r="BK108" s="222">
        <f>ROUND(I108*H108,2)</f>
        <v>0</v>
      </c>
      <c r="BL108" s="24" t="s">
        <v>142</v>
      </c>
      <c r="BM108" s="24" t="s">
        <v>511</v>
      </c>
    </row>
    <row r="109" s="1" customFormat="1">
      <c r="B109" s="46"/>
      <c r="D109" s="223" t="s">
        <v>144</v>
      </c>
      <c r="F109" s="224" t="s">
        <v>475</v>
      </c>
      <c r="I109" s="225"/>
      <c r="L109" s="46"/>
      <c r="M109" s="226"/>
      <c r="N109" s="47"/>
      <c r="O109" s="47"/>
      <c r="P109" s="47"/>
      <c r="Q109" s="47"/>
      <c r="R109" s="47"/>
      <c r="S109" s="47"/>
      <c r="T109" s="85"/>
      <c r="AT109" s="24" t="s">
        <v>144</v>
      </c>
      <c r="AU109" s="24" t="s">
        <v>78</v>
      </c>
    </row>
    <row r="110" s="1" customFormat="1">
      <c r="B110" s="46"/>
      <c r="D110" s="223" t="s">
        <v>160</v>
      </c>
      <c r="F110" s="235" t="s">
        <v>477</v>
      </c>
      <c r="I110" s="225"/>
      <c r="L110" s="46"/>
      <c r="M110" s="226"/>
      <c r="N110" s="47"/>
      <c r="O110" s="47"/>
      <c r="P110" s="47"/>
      <c r="Q110" s="47"/>
      <c r="R110" s="47"/>
      <c r="S110" s="47"/>
      <c r="T110" s="85"/>
      <c r="AT110" s="24" t="s">
        <v>160</v>
      </c>
      <c r="AU110" s="24" t="s">
        <v>78</v>
      </c>
    </row>
    <row r="111" s="12" customFormat="1">
      <c r="B111" s="227"/>
      <c r="D111" s="223" t="s">
        <v>145</v>
      </c>
      <c r="E111" s="228" t="s">
        <v>5</v>
      </c>
      <c r="F111" s="229" t="s">
        <v>478</v>
      </c>
      <c r="H111" s="230">
        <v>0.35999999999999999</v>
      </c>
      <c r="I111" s="231"/>
      <c r="L111" s="227"/>
      <c r="M111" s="232"/>
      <c r="N111" s="233"/>
      <c r="O111" s="233"/>
      <c r="P111" s="233"/>
      <c r="Q111" s="233"/>
      <c r="R111" s="233"/>
      <c r="S111" s="233"/>
      <c r="T111" s="234"/>
      <c r="AT111" s="228" t="s">
        <v>145</v>
      </c>
      <c r="AU111" s="228" t="s">
        <v>78</v>
      </c>
      <c r="AV111" s="12" t="s">
        <v>78</v>
      </c>
      <c r="AW111" s="12" t="s">
        <v>33</v>
      </c>
      <c r="AX111" s="12" t="s">
        <v>69</v>
      </c>
      <c r="AY111" s="228" t="s">
        <v>136</v>
      </c>
    </row>
    <row r="112" s="11" customFormat="1" ht="29.88" customHeight="1">
      <c r="B112" s="197"/>
      <c r="D112" s="198" t="s">
        <v>68</v>
      </c>
      <c r="E112" s="208" t="s">
        <v>142</v>
      </c>
      <c r="F112" s="208" t="s">
        <v>479</v>
      </c>
      <c r="I112" s="200"/>
      <c r="J112" s="209">
        <f>BK112</f>
        <v>0</v>
      </c>
      <c r="L112" s="197"/>
      <c r="M112" s="202"/>
      <c r="N112" s="203"/>
      <c r="O112" s="203"/>
      <c r="P112" s="204">
        <f>SUM(P113:P116)</f>
        <v>0</v>
      </c>
      <c r="Q112" s="203"/>
      <c r="R112" s="204">
        <f>SUM(R113:R116)</f>
        <v>0</v>
      </c>
      <c r="S112" s="203"/>
      <c r="T112" s="205">
        <f>SUM(T113:T116)</f>
        <v>0</v>
      </c>
      <c r="AR112" s="198" t="s">
        <v>76</v>
      </c>
      <c r="AT112" s="206" t="s">
        <v>68</v>
      </c>
      <c r="AU112" s="206" t="s">
        <v>76</v>
      </c>
      <c r="AY112" s="198" t="s">
        <v>136</v>
      </c>
      <c r="BK112" s="207">
        <f>SUM(BK113:BK116)</f>
        <v>0</v>
      </c>
    </row>
    <row r="113" s="1" customFormat="1" ht="16.5" customHeight="1">
      <c r="B113" s="210"/>
      <c r="C113" s="211" t="s">
        <v>182</v>
      </c>
      <c r="D113" s="211" t="s">
        <v>138</v>
      </c>
      <c r="E113" s="212" t="s">
        <v>480</v>
      </c>
      <c r="F113" s="213" t="s">
        <v>481</v>
      </c>
      <c r="G113" s="214" t="s">
        <v>165</v>
      </c>
      <c r="H113" s="215">
        <v>1.75</v>
      </c>
      <c r="I113" s="216"/>
      <c r="J113" s="217">
        <f>ROUND(I113*H113,2)</f>
        <v>0</v>
      </c>
      <c r="K113" s="213" t="s">
        <v>158</v>
      </c>
      <c r="L113" s="46"/>
      <c r="M113" s="218" t="s">
        <v>5</v>
      </c>
      <c r="N113" s="219" t="s">
        <v>40</v>
      </c>
      <c r="O113" s="47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AR113" s="24" t="s">
        <v>142</v>
      </c>
      <c r="AT113" s="24" t="s">
        <v>138</v>
      </c>
      <c r="AU113" s="24" t="s">
        <v>78</v>
      </c>
      <c r="AY113" s="24" t="s">
        <v>136</v>
      </c>
      <c r="BE113" s="222">
        <f>IF(N113="základní",J113,0)</f>
        <v>0</v>
      </c>
      <c r="BF113" s="222">
        <f>IF(N113="snížená",J113,0)</f>
        <v>0</v>
      </c>
      <c r="BG113" s="222">
        <f>IF(N113="zákl. přenesená",J113,0)</f>
        <v>0</v>
      </c>
      <c r="BH113" s="222">
        <f>IF(N113="sníž. přenesená",J113,0)</f>
        <v>0</v>
      </c>
      <c r="BI113" s="222">
        <f>IF(N113="nulová",J113,0)</f>
        <v>0</v>
      </c>
      <c r="BJ113" s="24" t="s">
        <v>76</v>
      </c>
      <c r="BK113" s="222">
        <f>ROUND(I113*H113,2)</f>
        <v>0</v>
      </c>
      <c r="BL113" s="24" t="s">
        <v>142</v>
      </c>
      <c r="BM113" s="24" t="s">
        <v>512</v>
      </c>
    </row>
    <row r="114" s="1" customFormat="1">
      <c r="B114" s="46"/>
      <c r="D114" s="223" t="s">
        <v>144</v>
      </c>
      <c r="F114" s="224" t="s">
        <v>481</v>
      </c>
      <c r="I114" s="225"/>
      <c r="L114" s="46"/>
      <c r="M114" s="226"/>
      <c r="N114" s="47"/>
      <c r="O114" s="47"/>
      <c r="P114" s="47"/>
      <c r="Q114" s="47"/>
      <c r="R114" s="47"/>
      <c r="S114" s="47"/>
      <c r="T114" s="85"/>
      <c r="AT114" s="24" t="s">
        <v>144</v>
      </c>
      <c r="AU114" s="24" t="s">
        <v>78</v>
      </c>
    </row>
    <row r="115" s="1" customFormat="1">
      <c r="B115" s="46"/>
      <c r="D115" s="223" t="s">
        <v>160</v>
      </c>
      <c r="F115" s="235" t="s">
        <v>483</v>
      </c>
      <c r="I115" s="225"/>
      <c r="L115" s="46"/>
      <c r="M115" s="226"/>
      <c r="N115" s="47"/>
      <c r="O115" s="47"/>
      <c r="P115" s="47"/>
      <c r="Q115" s="47"/>
      <c r="R115" s="47"/>
      <c r="S115" s="47"/>
      <c r="T115" s="85"/>
      <c r="AT115" s="24" t="s">
        <v>160</v>
      </c>
      <c r="AU115" s="24" t="s">
        <v>78</v>
      </c>
    </row>
    <row r="116" s="12" customFormat="1">
      <c r="B116" s="227"/>
      <c r="D116" s="223" t="s">
        <v>145</v>
      </c>
      <c r="E116" s="228" t="s">
        <v>5</v>
      </c>
      <c r="F116" s="229" t="s">
        <v>513</v>
      </c>
      <c r="H116" s="230">
        <v>1.75</v>
      </c>
      <c r="I116" s="231"/>
      <c r="L116" s="227"/>
      <c r="M116" s="232"/>
      <c r="N116" s="233"/>
      <c r="O116" s="233"/>
      <c r="P116" s="233"/>
      <c r="Q116" s="233"/>
      <c r="R116" s="233"/>
      <c r="S116" s="233"/>
      <c r="T116" s="234"/>
      <c r="AT116" s="228" t="s">
        <v>145</v>
      </c>
      <c r="AU116" s="228" t="s">
        <v>78</v>
      </c>
      <c r="AV116" s="12" t="s">
        <v>78</v>
      </c>
      <c r="AW116" s="12" t="s">
        <v>33</v>
      </c>
      <c r="AX116" s="12" t="s">
        <v>76</v>
      </c>
      <c r="AY116" s="228" t="s">
        <v>136</v>
      </c>
    </row>
    <row r="117" s="11" customFormat="1" ht="29.88" customHeight="1">
      <c r="B117" s="197"/>
      <c r="D117" s="198" t="s">
        <v>68</v>
      </c>
      <c r="E117" s="208" t="s">
        <v>175</v>
      </c>
      <c r="F117" s="208" t="s">
        <v>292</v>
      </c>
      <c r="I117" s="200"/>
      <c r="J117" s="209">
        <f>BK117</f>
        <v>0</v>
      </c>
      <c r="L117" s="197"/>
      <c r="M117" s="202"/>
      <c r="N117" s="203"/>
      <c r="O117" s="203"/>
      <c r="P117" s="204">
        <f>SUM(P118:P124)</f>
        <v>0</v>
      </c>
      <c r="Q117" s="203"/>
      <c r="R117" s="204">
        <f>SUM(R118:R124)</f>
        <v>0</v>
      </c>
      <c r="S117" s="203"/>
      <c r="T117" s="205">
        <f>SUM(T118:T124)</f>
        <v>0</v>
      </c>
      <c r="AR117" s="198" t="s">
        <v>76</v>
      </c>
      <c r="AT117" s="206" t="s">
        <v>68</v>
      </c>
      <c r="AU117" s="206" t="s">
        <v>76</v>
      </c>
      <c r="AY117" s="198" t="s">
        <v>136</v>
      </c>
      <c r="BK117" s="207">
        <f>SUM(BK118:BK124)</f>
        <v>0</v>
      </c>
    </row>
    <row r="118" s="1" customFormat="1" ht="16.5" customHeight="1">
      <c r="B118" s="210"/>
      <c r="C118" s="211" t="s">
        <v>200</v>
      </c>
      <c r="D118" s="211" t="s">
        <v>138</v>
      </c>
      <c r="E118" s="212" t="s">
        <v>300</v>
      </c>
      <c r="F118" s="213" t="s">
        <v>301</v>
      </c>
      <c r="G118" s="214" t="s">
        <v>165</v>
      </c>
      <c r="H118" s="215">
        <v>7.2000000000000002</v>
      </c>
      <c r="I118" s="216"/>
      <c r="J118" s="217">
        <f>ROUND(I118*H118,2)</f>
        <v>0</v>
      </c>
      <c r="K118" s="213" t="s">
        <v>158</v>
      </c>
      <c r="L118" s="46"/>
      <c r="M118" s="218" t="s">
        <v>5</v>
      </c>
      <c r="N118" s="219" t="s">
        <v>40</v>
      </c>
      <c r="O118" s="47"/>
      <c r="P118" s="220">
        <f>O118*H118</f>
        <v>0</v>
      </c>
      <c r="Q118" s="220">
        <v>0</v>
      </c>
      <c r="R118" s="220">
        <f>Q118*H118</f>
        <v>0</v>
      </c>
      <c r="S118" s="220">
        <v>0</v>
      </c>
      <c r="T118" s="221">
        <f>S118*H118</f>
        <v>0</v>
      </c>
      <c r="AR118" s="24" t="s">
        <v>142</v>
      </c>
      <c r="AT118" s="24" t="s">
        <v>138</v>
      </c>
      <c r="AU118" s="24" t="s">
        <v>78</v>
      </c>
      <c r="AY118" s="24" t="s">
        <v>136</v>
      </c>
      <c r="BE118" s="222">
        <f>IF(N118="základní",J118,0)</f>
        <v>0</v>
      </c>
      <c r="BF118" s="222">
        <f>IF(N118="snížená",J118,0)</f>
        <v>0</v>
      </c>
      <c r="BG118" s="222">
        <f>IF(N118="zákl. přenesená",J118,0)</f>
        <v>0</v>
      </c>
      <c r="BH118" s="222">
        <f>IF(N118="sníž. přenesená",J118,0)</f>
        <v>0</v>
      </c>
      <c r="BI118" s="222">
        <f>IF(N118="nulová",J118,0)</f>
        <v>0</v>
      </c>
      <c r="BJ118" s="24" t="s">
        <v>76</v>
      </c>
      <c r="BK118" s="222">
        <f>ROUND(I118*H118,2)</f>
        <v>0</v>
      </c>
      <c r="BL118" s="24" t="s">
        <v>142</v>
      </c>
      <c r="BM118" s="24" t="s">
        <v>514</v>
      </c>
    </row>
    <row r="119" s="1" customFormat="1">
      <c r="B119" s="46"/>
      <c r="D119" s="223" t="s">
        <v>144</v>
      </c>
      <c r="F119" s="224" t="s">
        <v>301</v>
      </c>
      <c r="I119" s="225"/>
      <c r="L119" s="46"/>
      <c r="M119" s="226"/>
      <c r="N119" s="47"/>
      <c r="O119" s="47"/>
      <c r="P119" s="47"/>
      <c r="Q119" s="47"/>
      <c r="R119" s="47"/>
      <c r="S119" s="47"/>
      <c r="T119" s="85"/>
      <c r="AT119" s="24" t="s">
        <v>144</v>
      </c>
      <c r="AU119" s="24" t="s">
        <v>78</v>
      </c>
    </row>
    <row r="120" s="1" customFormat="1">
      <c r="B120" s="46"/>
      <c r="D120" s="223" t="s">
        <v>160</v>
      </c>
      <c r="F120" s="235" t="s">
        <v>303</v>
      </c>
      <c r="I120" s="225"/>
      <c r="L120" s="46"/>
      <c r="M120" s="226"/>
      <c r="N120" s="47"/>
      <c r="O120" s="47"/>
      <c r="P120" s="47"/>
      <c r="Q120" s="47"/>
      <c r="R120" s="47"/>
      <c r="S120" s="47"/>
      <c r="T120" s="85"/>
      <c r="AT120" s="24" t="s">
        <v>160</v>
      </c>
      <c r="AU120" s="24" t="s">
        <v>78</v>
      </c>
    </row>
    <row r="121" s="12" customFormat="1">
      <c r="B121" s="227"/>
      <c r="D121" s="223" t="s">
        <v>145</v>
      </c>
      <c r="E121" s="228" t="s">
        <v>5</v>
      </c>
      <c r="F121" s="229" t="s">
        <v>515</v>
      </c>
      <c r="H121" s="230">
        <v>7.2000000000000002</v>
      </c>
      <c r="I121" s="231"/>
      <c r="L121" s="227"/>
      <c r="M121" s="232"/>
      <c r="N121" s="233"/>
      <c r="O121" s="233"/>
      <c r="P121" s="233"/>
      <c r="Q121" s="233"/>
      <c r="R121" s="233"/>
      <c r="S121" s="233"/>
      <c r="T121" s="234"/>
      <c r="AT121" s="228" t="s">
        <v>145</v>
      </c>
      <c r="AU121" s="228" t="s">
        <v>78</v>
      </c>
      <c r="AV121" s="12" t="s">
        <v>78</v>
      </c>
      <c r="AW121" s="12" t="s">
        <v>33</v>
      </c>
      <c r="AX121" s="12" t="s">
        <v>69</v>
      </c>
      <c r="AY121" s="228" t="s">
        <v>136</v>
      </c>
    </row>
    <row r="122" s="1" customFormat="1" ht="16.5" customHeight="1">
      <c r="B122" s="210"/>
      <c r="C122" s="211" t="s">
        <v>205</v>
      </c>
      <c r="D122" s="211" t="s">
        <v>138</v>
      </c>
      <c r="E122" s="212" t="s">
        <v>307</v>
      </c>
      <c r="F122" s="213" t="s">
        <v>308</v>
      </c>
      <c r="G122" s="214" t="s">
        <v>266</v>
      </c>
      <c r="H122" s="215">
        <v>36</v>
      </c>
      <c r="I122" s="216"/>
      <c r="J122" s="217">
        <f>ROUND(I122*H122,2)</f>
        <v>0</v>
      </c>
      <c r="K122" s="213" t="s">
        <v>487</v>
      </c>
      <c r="L122" s="46"/>
      <c r="M122" s="218" t="s">
        <v>5</v>
      </c>
      <c r="N122" s="219" t="s">
        <v>40</v>
      </c>
      <c r="O122" s="47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AR122" s="24" t="s">
        <v>142</v>
      </c>
      <c r="AT122" s="24" t="s">
        <v>138</v>
      </c>
      <c r="AU122" s="24" t="s">
        <v>78</v>
      </c>
      <c r="AY122" s="24" t="s">
        <v>136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24" t="s">
        <v>76</v>
      </c>
      <c r="BK122" s="222">
        <f>ROUND(I122*H122,2)</f>
        <v>0</v>
      </c>
      <c r="BL122" s="24" t="s">
        <v>142</v>
      </c>
      <c r="BM122" s="24" t="s">
        <v>516</v>
      </c>
    </row>
    <row r="123" s="1" customFormat="1">
      <c r="B123" s="46"/>
      <c r="D123" s="223" t="s">
        <v>144</v>
      </c>
      <c r="F123" s="224" t="s">
        <v>489</v>
      </c>
      <c r="I123" s="225"/>
      <c r="L123" s="46"/>
      <c r="M123" s="226"/>
      <c r="N123" s="47"/>
      <c r="O123" s="47"/>
      <c r="P123" s="47"/>
      <c r="Q123" s="47"/>
      <c r="R123" s="47"/>
      <c r="S123" s="47"/>
      <c r="T123" s="85"/>
      <c r="AT123" s="24" t="s">
        <v>144</v>
      </c>
      <c r="AU123" s="24" t="s">
        <v>78</v>
      </c>
    </row>
    <row r="124" s="12" customFormat="1">
      <c r="B124" s="227"/>
      <c r="D124" s="223" t="s">
        <v>145</v>
      </c>
      <c r="E124" s="228" t="s">
        <v>5</v>
      </c>
      <c r="F124" s="229" t="s">
        <v>517</v>
      </c>
      <c r="H124" s="230">
        <v>36</v>
      </c>
      <c r="I124" s="231"/>
      <c r="L124" s="227"/>
      <c r="M124" s="232"/>
      <c r="N124" s="233"/>
      <c r="O124" s="233"/>
      <c r="P124" s="233"/>
      <c r="Q124" s="233"/>
      <c r="R124" s="233"/>
      <c r="S124" s="233"/>
      <c r="T124" s="234"/>
      <c r="AT124" s="228" t="s">
        <v>145</v>
      </c>
      <c r="AU124" s="228" t="s">
        <v>78</v>
      </c>
      <c r="AV124" s="12" t="s">
        <v>78</v>
      </c>
      <c r="AW124" s="12" t="s">
        <v>33</v>
      </c>
      <c r="AX124" s="12" t="s">
        <v>76</v>
      </c>
      <c r="AY124" s="228" t="s">
        <v>136</v>
      </c>
    </row>
    <row r="125" s="11" customFormat="1" ht="29.88" customHeight="1">
      <c r="B125" s="197"/>
      <c r="D125" s="198" t="s">
        <v>68</v>
      </c>
      <c r="E125" s="208" t="s">
        <v>214</v>
      </c>
      <c r="F125" s="208" t="s">
        <v>375</v>
      </c>
      <c r="I125" s="200"/>
      <c r="J125" s="209">
        <f>BK125</f>
        <v>0</v>
      </c>
      <c r="L125" s="197"/>
      <c r="M125" s="202"/>
      <c r="N125" s="203"/>
      <c r="O125" s="203"/>
      <c r="P125" s="204">
        <f>SUM(P126:P129)</f>
        <v>0</v>
      </c>
      <c r="Q125" s="203"/>
      <c r="R125" s="204">
        <f>SUM(R126:R129)</f>
        <v>0</v>
      </c>
      <c r="S125" s="203"/>
      <c r="T125" s="205">
        <f>SUM(T126:T129)</f>
        <v>0</v>
      </c>
      <c r="AR125" s="198" t="s">
        <v>76</v>
      </c>
      <c r="AT125" s="206" t="s">
        <v>68</v>
      </c>
      <c r="AU125" s="206" t="s">
        <v>76</v>
      </c>
      <c r="AY125" s="198" t="s">
        <v>136</v>
      </c>
      <c r="BK125" s="207">
        <f>SUM(BK126:BK129)</f>
        <v>0</v>
      </c>
    </row>
    <row r="126" s="1" customFormat="1" ht="16.5" customHeight="1">
      <c r="B126" s="210"/>
      <c r="C126" s="211" t="s">
        <v>214</v>
      </c>
      <c r="D126" s="211" t="s">
        <v>138</v>
      </c>
      <c r="E126" s="212" t="s">
        <v>491</v>
      </c>
      <c r="F126" s="213" t="s">
        <v>492</v>
      </c>
      <c r="G126" s="214" t="s">
        <v>217</v>
      </c>
      <c r="H126" s="215">
        <v>9.1999999999999993</v>
      </c>
      <c r="I126" s="216"/>
      <c r="J126" s="217">
        <f>ROUND(I126*H126,2)</f>
        <v>0</v>
      </c>
      <c r="K126" s="213" t="s">
        <v>158</v>
      </c>
      <c r="L126" s="46"/>
      <c r="M126" s="218" t="s">
        <v>5</v>
      </c>
      <c r="N126" s="219" t="s">
        <v>40</v>
      </c>
      <c r="O126" s="47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AR126" s="24" t="s">
        <v>142</v>
      </c>
      <c r="AT126" s="24" t="s">
        <v>138</v>
      </c>
      <c r="AU126" s="24" t="s">
        <v>78</v>
      </c>
      <c r="AY126" s="24" t="s">
        <v>136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24" t="s">
        <v>76</v>
      </c>
      <c r="BK126" s="222">
        <f>ROUND(I126*H126,2)</f>
        <v>0</v>
      </c>
      <c r="BL126" s="24" t="s">
        <v>142</v>
      </c>
      <c r="BM126" s="24" t="s">
        <v>518</v>
      </c>
    </row>
    <row r="127" s="1" customFormat="1">
      <c r="B127" s="46"/>
      <c r="D127" s="223" t="s">
        <v>144</v>
      </c>
      <c r="F127" s="224" t="s">
        <v>492</v>
      </c>
      <c r="I127" s="225"/>
      <c r="L127" s="46"/>
      <c r="M127" s="226"/>
      <c r="N127" s="47"/>
      <c r="O127" s="47"/>
      <c r="P127" s="47"/>
      <c r="Q127" s="47"/>
      <c r="R127" s="47"/>
      <c r="S127" s="47"/>
      <c r="T127" s="85"/>
      <c r="AT127" s="24" t="s">
        <v>144</v>
      </c>
      <c r="AU127" s="24" t="s">
        <v>78</v>
      </c>
    </row>
    <row r="128" s="1" customFormat="1">
      <c r="B128" s="46"/>
      <c r="D128" s="223" t="s">
        <v>160</v>
      </c>
      <c r="F128" s="235" t="s">
        <v>494</v>
      </c>
      <c r="I128" s="225"/>
      <c r="L128" s="46"/>
      <c r="M128" s="226"/>
      <c r="N128" s="47"/>
      <c r="O128" s="47"/>
      <c r="P128" s="47"/>
      <c r="Q128" s="47"/>
      <c r="R128" s="47"/>
      <c r="S128" s="47"/>
      <c r="T128" s="85"/>
      <c r="AT128" s="24" t="s">
        <v>160</v>
      </c>
      <c r="AU128" s="24" t="s">
        <v>78</v>
      </c>
    </row>
    <row r="129" s="12" customFormat="1">
      <c r="B129" s="227"/>
      <c r="D129" s="223" t="s">
        <v>145</v>
      </c>
      <c r="E129" s="228" t="s">
        <v>5</v>
      </c>
      <c r="F129" s="229" t="s">
        <v>519</v>
      </c>
      <c r="H129" s="230">
        <v>9.1999999999999993</v>
      </c>
      <c r="I129" s="231"/>
      <c r="L129" s="227"/>
      <c r="M129" s="232"/>
      <c r="N129" s="233"/>
      <c r="O129" s="233"/>
      <c r="P129" s="233"/>
      <c r="Q129" s="233"/>
      <c r="R129" s="233"/>
      <c r="S129" s="233"/>
      <c r="T129" s="234"/>
      <c r="AT129" s="228" t="s">
        <v>145</v>
      </c>
      <c r="AU129" s="228" t="s">
        <v>78</v>
      </c>
      <c r="AV129" s="12" t="s">
        <v>78</v>
      </c>
      <c r="AW129" s="12" t="s">
        <v>33</v>
      </c>
      <c r="AX129" s="12" t="s">
        <v>76</v>
      </c>
      <c r="AY129" s="228" t="s">
        <v>136</v>
      </c>
    </row>
    <row r="130" s="11" customFormat="1" ht="37.44" customHeight="1">
      <c r="B130" s="197"/>
      <c r="D130" s="198" t="s">
        <v>68</v>
      </c>
      <c r="E130" s="199" t="s">
        <v>496</v>
      </c>
      <c r="F130" s="199" t="s">
        <v>497</v>
      </c>
      <c r="I130" s="200"/>
      <c r="J130" s="201">
        <f>BK130</f>
        <v>0</v>
      </c>
      <c r="L130" s="197"/>
      <c r="M130" s="202"/>
      <c r="N130" s="203"/>
      <c r="O130" s="203"/>
      <c r="P130" s="204">
        <f>SUM(P131:P134)</f>
        <v>0</v>
      </c>
      <c r="Q130" s="203"/>
      <c r="R130" s="204">
        <f>SUM(R131:R134)</f>
        <v>0</v>
      </c>
      <c r="S130" s="203"/>
      <c r="T130" s="205">
        <f>SUM(T131:T134)</f>
        <v>0</v>
      </c>
      <c r="AR130" s="198" t="s">
        <v>142</v>
      </c>
      <c r="AT130" s="206" t="s">
        <v>68</v>
      </c>
      <c r="AU130" s="206" t="s">
        <v>69</v>
      </c>
      <c r="AY130" s="198" t="s">
        <v>136</v>
      </c>
      <c r="BK130" s="207">
        <f>SUM(BK131:BK134)</f>
        <v>0</v>
      </c>
    </row>
    <row r="131" s="1" customFormat="1" ht="16.5" customHeight="1">
      <c r="B131" s="210"/>
      <c r="C131" s="211" t="s">
        <v>222</v>
      </c>
      <c r="D131" s="211" t="s">
        <v>138</v>
      </c>
      <c r="E131" s="212" t="s">
        <v>139</v>
      </c>
      <c r="F131" s="213" t="s">
        <v>140</v>
      </c>
      <c r="G131" s="214" t="s">
        <v>141</v>
      </c>
      <c r="H131" s="215">
        <v>79.200000000000003</v>
      </c>
      <c r="I131" s="216"/>
      <c r="J131" s="217">
        <f>ROUND(I131*H131,2)</f>
        <v>0</v>
      </c>
      <c r="K131" s="213" t="s">
        <v>158</v>
      </c>
      <c r="L131" s="46"/>
      <c r="M131" s="218" t="s">
        <v>5</v>
      </c>
      <c r="N131" s="219" t="s">
        <v>40</v>
      </c>
      <c r="O131" s="47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AR131" s="24" t="s">
        <v>498</v>
      </c>
      <c r="AT131" s="24" t="s">
        <v>138</v>
      </c>
      <c r="AU131" s="24" t="s">
        <v>76</v>
      </c>
      <c r="AY131" s="24" t="s">
        <v>136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24" t="s">
        <v>76</v>
      </c>
      <c r="BK131" s="222">
        <f>ROUND(I131*H131,2)</f>
        <v>0</v>
      </c>
      <c r="BL131" s="24" t="s">
        <v>498</v>
      </c>
      <c r="BM131" s="24" t="s">
        <v>520</v>
      </c>
    </row>
    <row r="132" s="1" customFormat="1">
      <c r="B132" s="46"/>
      <c r="D132" s="223" t="s">
        <v>144</v>
      </c>
      <c r="F132" s="224" t="s">
        <v>140</v>
      </c>
      <c r="I132" s="225"/>
      <c r="L132" s="46"/>
      <c r="M132" s="226"/>
      <c r="N132" s="47"/>
      <c r="O132" s="47"/>
      <c r="P132" s="47"/>
      <c r="Q132" s="47"/>
      <c r="R132" s="47"/>
      <c r="S132" s="47"/>
      <c r="T132" s="85"/>
      <c r="AT132" s="24" t="s">
        <v>144</v>
      </c>
      <c r="AU132" s="24" t="s">
        <v>76</v>
      </c>
    </row>
    <row r="133" s="1" customFormat="1">
      <c r="B133" s="46"/>
      <c r="D133" s="223" t="s">
        <v>160</v>
      </c>
      <c r="F133" s="235" t="s">
        <v>500</v>
      </c>
      <c r="I133" s="225"/>
      <c r="L133" s="46"/>
      <c r="M133" s="226"/>
      <c r="N133" s="47"/>
      <c r="O133" s="47"/>
      <c r="P133" s="47"/>
      <c r="Q133" s="47"/>
      <c r="R133" s="47"/>
      <c r="S133" s="47"/>
      <c r="T133" s="85"/>
      <c r="AT133" s="24" t="s">
        <v>160</v>
      </c>
      <c r="AU133" s="24" t="s">
        <v>76</v>
      </c>
    </row>
    <row r="134" s="12" customFormat="1">
      <c r="B134" s="227"/>
      <c r="D134" s="223" t="s">
        <v>145</v>
      </c>
      <c r="E134" s="228" t="s">
        <v>5</v>
      </c>
      <c r="F134" s="229" t="s">
        <v>521</v>
      </c>
      <c r="H134" s="230">
        <v>79.200000000000003</v>
      </c>
      <c r="I134" s="231"/>
      <c r="L134" s="227"/>
      <c r="M134" s="243"/>
      <c r="N134" s="244"/>
      <c r="O134" s="244"/>
      <c r="P134" s="244"/>
      <c r="Q134" s="244"/>
      <c r="R134" s="244"/>
      <c r="S134" s="244"/>
      <c r="T134" s="245"/>
      <c r="AT134" s="228" t="s">
        <v>145</v>
      </c>
      <c r="AU134" s="228" t="s">
        <v>76</v>
      </c>
      <c r="AV134" s="12" t="s">
        <v>78</v>
      </c>
      <c r="AW134" s="12" t="s">
        <v>33</v>
      </c>
      <c r="AX134" s="12" t="s">
        <v>76</v>
      </c>
      <c r="AY134" s="228" t="s">
        <v>136</v>
      </c>
    </row>
    <row r="135" s="1" customFormat="1" ht="6.96" customHeight="1">
      <c r="B135" s="67"/>
      <c r="C135" s="68"/>
      <c r="D135" s="68"/>
      <c r="E135" s="68"/>
      <c r="F135" s="68"/>
      <c r="G135" s="68"/>
      <c r="H135" s="68"/>
      <c r="I135" s="162"/>
      <c r="J135" s="68"/>
      <c r="K135" s="68"/>
      <c r="L135" s="46"/>
    </row>
  </sheetData>
  <autoFilter ref="C88:K13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7:H77"/>
    <mergeCell ref="E79:H79"/>
    <mergeCell ref="E81:H81"/>
    <mergeCell ref="G1:H1"/>
    <mergeCell ref="L2:V2"/>
  </mergeCells>
  <hyperlinks>
    <hyperlink ref="F1:G1" location="C2" display="1) Krycí list soupisu"/>
    <hyperlink ref="G1:H1" location="C58" display="2) Rekapitulace"/>
    <hyperlink ref="J1" location="C8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3"/>
      <c r="C1" s="133"/>
      <c r="D1" s="134" t="s">
        <v>1</v>
      </c>
      <c r="E1" s="133"/>
      <c r="F1" s="135" t="s">
        <v>99</v>
      </c>
      <c r="G1" s="135" t="s">
        <v>100</v>
      </c>
      <c r="H1" s="135"/>
      <c r="I1" s="136"/>
      <c r="J1" s="135" t="s">
        <v>101</v>
      </c>
      <c r="K1" s="134" t="s">
        <v>102</v>
      </c>
      <c r="L1" s="135" t="s">
        <v>103</v>
      </c>
      <c r="M1" s="135"/>
      <c r="N1" s="135"/>
      <c r="O1" s="135"/>
      <c r="P1" s="135"/>
      <c r="Q1" s="135"/>
      <c r="R1" s="135"/>
      <c r="S1" s="135"/>
      <c r="T1" s="13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89</v>
      </c>
    </row>
    <row r="3" ht="6.96" customHeight="1">
      <c r="B3" s="25"/>
      <c r="C3" s="26"/>
      <c r="D3" s="26"/>
      <c r="E3" s="26"/>
      <c r="F3" s="26"/>
      <c r="G3" s="26"/>
      <c r="H3" s="26"/>
      <c r="I3" s="137"/>
      <c r="J3" s="26"/>
      <c r="K3" s="27"/>
      <c r="AT3" s="24" t="s">
        <v>78</v>
      </c>
    </row>
    <row r="4" ht="36.96" customHeight="1">
      <c r="B4" s="28"/>
      <c r="C4" s="29"/>
      <c r="D4" s="30" t="s">
        <v>104</v>
      </c>
      <c r="E4" s="29"/>
      <c r="F4" s="29"/>
      <c r="G4" s="29"/>
      <c r="H4" s="29"/>
      <c r="I4" s="138"/>
      <c r="J4" s="29"/>
      <c r="K4" s="31"/>
      <c r="M4" s="32" t="s">
        <v>13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38"/>
      <c r="J5" s="29"/>
      <c r="K5" s="31"/>
    </row>
    <row r="6">
      <c r="B6" s="28"/>
      <c r="C6" s="29"/>
      <c r="D6" s="40" t="s">
        <v>19</v>
      </c>
      <c r="E6" s="29"/>
      <c r="F6" s="29"/>
      <c r="G6" s="29"/>
      <c r="H6" s="29"/>
      <c r="I6" s="138"/>
      <c r="J6" s="29"/>
      <c r="K6" s="31"/>
    </row>
    <row r="7" ht="16.5" customHeight="1">
      <c r="B7" s="28"/>
      <c r="C7" s="29"/>
      <c r="D7" s="29"/>
      <c r="E7" s="139" t="str">
        <f>'Rekapitulace stavby'!K6</f>
        <v>II/272 Starý Vestec, přeložka silnice - PD</v>
      </c>
      <c r="F7" s="40"/>
      <c r="G7" s="40"/>
      <c r="H7" s="40"/>
      <c r="I7" s="138"/>
      <c r="J7" s="29"/>
      <c r="K7" s="31"/>
    </row>
    <row r="8">
      <c r="B8" s="28"/>
      <c r="C8" s="29"/>
      <c r="D8" s="40" t="s">
        <v>105</v>
      </c>
      <c r="E8" s="29"/>
      <c r="F8" s="29"/>
      <c r="G8" s="29"/>
      <c r="H8" s="29"/>
      <c r="I8" s="138"/>
      <c r="J8" s="29"/>
      <c r="K8" s="31"/>
    </row>
    <row r="9" s="1" customFormat="1" ht="16.5" customHeight="1">
      <c r="B9" s="46"/>
      <c r="C9" s="47"/>
      <c r="D9" s="47"/>
      <c r="E9" s="139" t="s">
        <v>106</v>
      </c>
      <c r="F9" s="47"/>
      <c r="G9" s="47"/>
      <c r="H9" s="47"/>
      <c r="I9" s="140"/>
      <c r="J9" s="47"/>
      <c r="K9" s="51"/>
    </row>
    <row r="10" s="1" customFormat="1">
      <c r="B10" s="46"/>
      <c r="C10" s="47"/>
      <c r="D10" s="40" t="s">
        <v>107</v>
      </c>
      <c r="E10" s="47"/>
      <c r="F10" s="47"/>
      <c r="G10" s="47"/>
      <c r="H10" s="47"/>
      <c r="I10" s="140"/>
      <c r="J10" s="47"/>
      <c r="K10" s="51"/>
    </row>
    <row r="11" s="1" customFormat="1" ht="36.96" customHeight="1">
      <c r="B11" s="46"/>
      <c r="C11" s="47"/>
      <c r="D11" s="47"/>
      <c r="E11" s="141" t="s">
        <v>522</v>
      </c>
      <c r="F11" s="47"/>
      <c r="G11" s="47"/>
      <c r="H11" s="47"/>
      <c r="I11" s="140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40"/>
      <c r="J12" s="47"/>
      <c r="K12" s="51"/>
    </row>
    <row r="13" s="1" customFormat="1" ht="14.4" customHeight="1">
      <c r="B13" s="46"/>
      <c r="C13" s="47"/>
      <c r="D13" s="40" t="s">
        <v>21</v>
      </c>
      <c r="E13" s="47"/>
      <c r="F13" s="35" t="s">
        <v>5</v>
      </c>
      <c r="G13" s="47"/>
      <c r="H13" s="47"/>
      <c r="I13" s="142" t="s">
        <v>22</v>
      </c>
      <c r="J13" s="35" t="s">
        <v>5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42" t="s">
        <v>25</v>
      </c>
      <c r="J14" s="143" t="str">
        <f>'Rekapitulace stavby'!AN8</f>
        <v>12. 11. 2018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40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42" t="s">
        <v>28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42" t="s">
        <v>29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40"/>
      <c r="J18" s="47"/>
      <c r="K18" s="51"/>
    </row>
    <row r="19" s="1" customFormat="1" ht="14.4" customHeight="1">
      <c r="B19" s="46"/>
      <c r="C19" s="47"/>
      <c r="D19" s="40" t="s">
        <v>30</v>
      </c>
      <c r="E19" s="47"/>
      <c r="F19" s="47"/>
      <c r="G19" s="47"/>
      <c r="H19" s="47"/>
      <c r="I19" s="142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42" t="s">
        <v>29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40"/>
      <c r="J21" s="47"/>
      <c r="K21" s="51"/>
    </row>
    <row r="22" s="1" customFormat="1" ht="14.4" customHeight="1">
      <c r="B22" s="46"/>
      <c r="C22" s="47"/>
      <c r="D22" s="40" t="s">
        <v>32</v>
      </c>
      <c r="E22" s="47"/>
      <c r="F22" s="47"/>
      <c r="G22" s="47"/>
      <c r="H22" s="47"/>
      <c r="I22" s="142" t="s">
        <v>28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42" t="s">
        <v>29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40"/>
      <c r="J24" s="47"/>
      <c r="K24" s="51"/>
    </row>
    <row r="25" s="1" customFormat="1" ht="14.4" customHeight="1">
      <c r="B25" s="46"/>
      <c r="C25" s="47"/>
      <c r="D25" s="40" t="s">
        <v>34</v>
      </c>
      <c r="E25" s="47"/>
      <c r="F25" s="47"/>
      <c r="G25" s="47"/>
      <c r="H25" s="47"/>
      <c r="I25" s="140"/>
      <c r="J25" s="47"/>
      <c r="K25" s="51"/>
    </row>
    <row r="26" s="7" customFormat="1" ht="16.5" customHeight="1">
      <c r="B26" s="144"/>
      <c r="C26" s="145"/>
      <c r="D26" s="145"/>
      <c r="E26" s="44" t="s">
        <v>5</v>
      </c>
      <c r="F26" s="44"/>
      <c r="G26" s="44"/>
      <c r="H26" s="44"/>
      <c r="I26" s="146"/>
      <c r="J26" s="145"/>
      <c r="K26" s="147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40"/>
      <c r="J27" s="47"/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48"/>
      <c r="J28" s="82"/>
      <c r="K28" s="149"/>
    </row>
    <row r="29" s="1" customFormat="1" ht="25.44" customHeight="1">
      <c r="B29" s="46"/>
      <c r="C29" s="47"/>
      <c r="D29" s="150" t="s">
        <v>35</v>
      </c>
      <c r="E29" s="47"/>
      <c r="F29" s="47"/>
      <c r="G29" s="47"/>
      <c r="H29" s="47"/>
      <c r="I29" s="140"/>
      <c r="J29" s="151">
        <f>ROUND(J89,2)</f>
        <v>0</v>
      </c>
      <c r="K29" s="51"/>
    </row>
    <row r="30" s="1" customFormat="1" ht="6.96" customHeight="1">
      <c r="B30" s="46"/>
      <c r="C30" s="47"/>
      <c r="D30" s="82"/>
      <c r="E30" s="82"/>
      <c r="F30" s="82"/>
      <c r="G30" s="82"/>
      <c r="H30" s="82"/>
      <c r="I30" s="148"/>
      <c r="J30" s="82"/>
      <c r="K30" s="149"/>
    </row>
    <row r="31" s="1" customFormat="1" ht="14.4" customHeight="1">
      <c r="B31" s="46"/>
      <c r="C31" s="47"/>
      <c r="D31" s="47"/>
      <c r="E31" s="47"/>
      <c r="F31" s="52" t="s">
        <v>37</v>
      </c>
      <c r="G31" s="47"/>
      <c r="H31" s="47"/>
      <c r="I31" s="152" t="s">
        <v>36</v>
      </c>
      <c r="J31" s="52" t="s">
        <v>38</v>
      </c>
      <c r="K31" s="51"/>
    </row>
    <row r="32" s="1" customFormat="1" ht="14.4" customHeight="1">
      <c r="B32" s="46"/>
      <c r="C32" s="47"/>
      <c r="D32" s="55" t="s">
        <v>39</v>
      </c>
      <c r="E32" s="55" t="s">
        <v>40</v>
      </c>
      <c r="F32" s="153">
        <f>ROUND(SUM(BE89:BE127), 2)</f>
        <v>0</v>
      </c>
      <c r="G32" s="47"/>
      <c r="H32" s="47"/>
      <c r="I32" s="154">
        <v>0.20999999999999999</v>
      </c>
      <c r="J32" s="153">
        <f>ROUND(ROUND((SUM(BE89:BE127)), 2)*I32, 2)</f>
        <v>0</v>
      </c>
      <c r="K32" s="51"/>
    </row>
    <row r="33" s="1" customFormat="1" ht="14.4" customHeight="1">
      <c r="B33" s="46"/>
      <c r="C33" s="47"/>
      <c r="D33" s="47"/>
      <c r="E33" s="55" t="s">
        <v>41</v>
      </c>
      <c r="F33" s="153">
        <f>ROUND(SUM(BF89:BF127), 2)</f>
        <v>0</v>
      </c>
      <c r="G33" s="47"/>
      <c r="H33" s="47"/>
      <c r="I33" s="154">
        <v>0.14999999999999999</v>
      </c>
      <c r="J33" s="153">
        <f>ROUND(ROUND((SUM(BF89:BF127)),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42</v>
      </c>
      <c r="F34" s="153">
        <f>ROUND(SUM(BG89:BG127), 2)</f>
        <v>0</v>
      </c>
      <c r="G34" s="47"/>
      <c r="H34" s="47"/>
      <c r="I34" s="154">
        <v>0.20999999999999999</v>
      </c>
      <c r="J34" s="153">
        <v>0</v>
      </c>
      <c r="K34" s="51"/>
    </row>
    <row r="35" hidden="1" s="1" customFormat="1" ht="14.4" customHeight="1">
      <c r="B35" s="46"/>
      <c r="C35" s="47"/>
      <c r="D35" s="47"/>
      <c r="E35" s="55" t="s">
        <v>43</v>
      </c>
      <c r="F35" s="153">
        <f>ROUND(SUM(BH89:BH127), 2)</f>
        <v>0</v>
      </c>
      <c r="G35" s="47"/>
      <c r="H35" s="47"/>
      <c r="I35" s="154">
        <v>0.14999999999999999</v>
      </c>
      <c r="J35" s="153">
        <v>0</v>
      </c>
      <c r="K35" s="51"/>
    </row>
    <row r="36" hidden="1" s="1" customFormat="1" ht="14.4" customHeight="1">
      <c r="B36" s="46"/>
      <c r="C36" s="47"/>
      <c r="D36" s="47"/>
      <c r="E36" s="55" t="s">
        <v>44</v>
      </c>
      <c r="F36" s="153">
        <f>ROUND(SUM(BI89:BI127), 2)</f>
        <v>0</v>
      </c>
      <c r="G36" s="47"/>
      <c r="H36" s="47"/>
      <c r="I36" s="154">
        <v>0</v>
      </c>
      <c r="J36" s="153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40"/>
      <c r="J37" s="47"/>
      <c r="K37" s="51"/>
    </row>
    <row r="38" s="1" customFormat="1" ht="25.44" customHeight="1">
      <c r="B38" s="46"/>
      <c r="C38" s="155"/>
      <c r="D38" s="156" t="s">
        <v>45</v>
      </c>
      <c r="E38" s="88"/>
      <c r="F38" s="88"/>
      <c r="G38" s="157" t="s">
        <v>46</v>
      </c>
      <c r="H38" s="158" t="s">
        <v>47</v>
      </c>
      <c r="I38" s="159"/>
      <c r="J38" s="160">
        <f>SUM(J29:J36)</f>
        <v>0</v>
      </c>
      <c r="K38" s="161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62"/>
      <c r="J39" s="68"/>
      <c r="K39" s="69"/>
    </row>
    <row r="43" s="1" customFormat="1" ht="6.96" customHeight="1">
      <c r="B43" s="70"/>
      <c r="C43" s="71"/>
      <c r="D43" s="71"/>
      <c r="E43" s="71"/>
      <c r="F43" s="71"/>
      <c r="G43" s="71"/>
      <c r="H43" s="71"/>
      <c r="I43" s="163"/>
      <c r="J43" s="71"/>
      <c r="K43" s="164"/>
    </row>
    <row r="44" s="1" customFormat="1" ht="36.96" customHeight="1">
      <c r="B44" s="46"/>
      <c r="C44" s="30" t="s">
        <v>109</v>
      </c>
      <c r="D44" s="47"/>
      <c r="E44" s="47"/>
      <c r="F44" s="47"/>
      <c r="G44" s="47"/>
      <c r="H44" s="47"/>
      <c r="I44" s="140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40"/>
      <c r="J45" s="47"/>
      <c r="K45" s="51"/>
    </row>
    <row r="46" s="1" customFormat="1" ht="14.4" customHeight="1">
      <c r="B46" s="46"/>
      <c r="C46" s="40" t="s">
        <v>19</v>
      </c>
      <c r="D46" s="47"/>
      <c r="E46" s="47"/>
      <c r="F46" s="47"/>
      <c r="G46" s="47"/>
      <c r="H46" s="47"/>
      <c r="I46" s="140"/>
      <c r="J46" s="47"/>
      <c r="K46" s="51"/>
    </row>
    <row r="47" s="1" customFormat="1" ht="16.5" customHeight="1">
      <c r="B47" s="46"/>
      <c r="C47" s="47"/>
      <c r="D47" s="47"/>
      <c r="E47" s="139" t="str">
        <f>E7</f>
        <v>II/272 Starý Vestec, přeložka silnice - PD</v>
      </c>
      <c r="F47" s="40"/>
      <c r="G47" s="40"/>
      <c r="H47" s="40"/>
      <c r="I47" s="140"/>
      <c r="J47" s="47"/>
      <c r="K47" s="51"/>
    </row>
    <row r="48">
      <c r="B48" s="28"/>
      <c r="C48" s="40" t="s">
        <v>105</v>
      </c>
      <c r="D48" s="29"/>
      <c r="E48" s="29"/>
      <c r="F48" s="29"/>
      <c r="G48" s="29"/>
      <c r="H48" s="29"/>
      <c r="I48" s="138"/>
      <c r="J48" s="29"/>
      <c r="K48" s="31"/>
    </row>
    <row r="49" s="1" customFormat="1" ht="16.5" customHeight="1">
      <c r="B49" s="46"/>
      <c r="C49" s="47"/>
      <c r="D49" s="47"/>
      <c r="E49" s="139" t="s">
        <v>106</v>
      </c>
      <c r="F49" s="47"/>
      <c r="G49" s="47"/>
      <c r="H49" s="47"/>
      <c r="I49" s="140"/>
      <c r="J49" s="47"/>
      <c r="K49" s="51"/>
    </row>
    <row r="50" s="1" customFormat="1" ht="14.4" customHeight="1">
      <c r="B50" s="46"/>
      <c r="C50" s="40" t="s">
        <v>107</v>
      </c>
      <c r="D50" s="47"/>
      <c r="E50" s="47"/>
      <c r="F50" s="47"/>
      <c r="G50" s="47"/>
      <c r="H50" s="47"/>
      <c r="I50" s="140"/>
      <c r="J50" s="47"/>
      <c r="K50" s="51"/>
    </row>
    <row r="51" s="1" customFormat="1" ht="17.25" customHeight="1">
      <c r="B51" s="46"/>
      <c r="C51" s="47"/>
      <c r="D51" s="47"/>
      <c r="E51" s="141" t="str">
        <f>E11</f>
        <v>1P - Propustek 1P</v>
      </c>
      <c r="F51" s="47"/>
      <c r="G51" s="47"/>
      <c r="H51" s="47"/>
      <c r="I51" s="140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40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 xml:space="preserve"> </v>
      </c>
      <c r="G53" s="47"/>
      <c r="H53" s="47"/>
      <c r="I53" s="142" t="s">
        <v>25</v>
      </c>
      <c r="J53" s="143" t="str">
        <f>IF(J14="","",J14)</f>
        <v>12. 11. 2018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40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 xml:space="preserve"> </v>
      </c>
      <c r="G55" s="47"/>
      <c r="H55" s="47"/>
      <c r="I55" s="142" t="s">
        <v>32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30</v>
      </c>
      <c r="D56" s="47"/>
      <c r="E56" s="47"/>
      <c r="F56" s="35" t="str">
        <f>IF(E20="","",E20)</f>
        <v/>
      </c>
      <c r="G56" s="47"/>
      <c r="H56" s="47"/>
      <c r="I56" s="140"/>
      <c r="J56" s="165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40"/>
      <c r="J57" s="47"/>
      <c r="K57" s="51"/>
    </row>
    <row r="58" s="1" customFormat="1" ht="29.28" customHeight="1">
      <c r="B58" s="46"/>
      <c r="C58" s="166" t="s">
        <v>110</v>
      </c>
      <c r="D58" s="155"/>
      <c r="E58" s="155"/>
      <c r="F58" s="155"/>
      <c r="G58" s="155"/>
      <c r="H58" s="155"/>
      <c r="I58" s="167"/>
      <c r="J58" s="168" t="s">
        <v>111</v>
      </c>
      <c r="K58" s="169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40"/>
      <c r="J59" s="47"/>
      <c r="K59" s="51"/>
    </row>
    <row r="60" s="1" customFormat="1" ht="29.28" customHeight="1">
      <c r="B60" s="46"/>
      <c r="C60" s="170" t="s">
        <v>112</v>
      </c>
      <c r="D60" s="47"/>
      <c r="E60" s="47"/>
      <c r="F60" s="47"/>
      <c r="G60" s="47"/>
      <c r="H60" s="47"/>
      <c r="I60" s="140"/>
      <c r="J60" s="151">
        <f>J89</f>
        <v>0</v>
      </c>
      <c r="K60" s="51"/>
      <c r="AU60" s="24" t="s">
        <v>113</v>
      </c>
    </row>
    <row r="61" s="8" customFormat="1" ht="24.96" customHeight="1">
      <c r="B61" s="171"/>
      <c r="C61" s="172"/>
      <c r="D61" s="173" t="s">
        <v>114</v>
      </c>
      <c r="E61" s="174"/>
      <c r="F61" s="174"/>
      <c r="G61" s="174"/>
      <c r="H61" s="174"/>
      <c r="I61" s="175"/>
      <c r="J61" s="176">
        <f>J90</f>
        <v>0</v>
      </c>
      <c r="K61" s="177"/>
    </row>
    <row r="62" s="9" customFormat="1" ht="19.92" customHeight="1">
      <c r="B62" s="178"/>
      <c r="C62" s="179"/>
      <c r="D62" s="180" t="s">
        <v>116</v>
      </c>
      <c r="E62" s="181"/>
      <c r="F62" s="181"/>
      <c r="G62" s="181"/>
      <c r="H62" s="181"/>
      <c r="I62" s="182"/>
      <c r="J62" s="183">
        <f>J91</f>
        <v>0</v>
      </c>
      <c r="K62" s="184"/>
    </row>
    <row r="63" s="9" customFormat="1" ht="19.92" customHeight="1">
      <c r="B63" s="178"/>
      <c r="C63" s="179"/>
      <c r="D63" s="180" t="s">
        <v>117</v>
      </c>
      <c r="E63" s="181"/>
      <c r="F63" s="181"/>
      <c r="G63" s="181"/>
      <c r="H63" s="181"/>
      <c r="I63" s="182"/>
      <c r="J63" s="183">
        <f>J107</f>
        <v>0</v>
      </c>
      <c r="K63" s="184"/>
    </row>
    <row r="64" s="9" customFormat="1" ht="19.92" customHeight="1">
      <c r="B64" s="178"/>
      <c r="C64" s="179"/>
      <c r="D64" s="180" t="s">
        <v>458</v>
      </c>
      <c r="E64" s="181"/>
      <c r="F64" s="181"/>
      <c r="G64" s="181"/>
      <c r="H64" s="181"/>
      <c r="I64" s="182"/>
      <c r="J64" s="183">
        <f>J112</f>
        <v>0</v>
      </c>
      <c r="K64" s="184"/>
    </row>
    <row r="65" s="9" customFormat="1" ht="19.92" customHeight="1">
      <c r="B65" s="178"/>
      <c r="C65" s="179"/>
      <c r="D65" s="180" t="s">
        <v>118</v>
      </c>
      <c r="E65" s="181"/>
      <c r="F65" s="181"/>
      <c r="G65" s="181"/>
      <c r="H65" s="181"/>
      <c r="I65" s="182"/>
      <c r="J65" s="183">
        <f>J117</f>
        <v>0</v>
      </c>
      <c r="K65" s="184"/>
    </row>
    <row r="66" s="9" customFormat="1" ht="19.92" customHeight="1">
      <c r="B66" s="178"/>
      <c r="C66" s="179"/>
      <c r="D66" s="180" t="s">
        <v>119</v>
      </c>
      <c r="E66" s="181"/>
      <c r="F66" s="181"/>
      <c r="G66" s="181"/>
      <c r="H66" s="181"/>
      <c r="I66" s="182"/>
      <c r="J66" s="183">
        <f>J118</f>
        <v>0</v>
      </c>
      <c r="K66" s="184"/>
    </row>
    <row r="67" s="8" customFormat="1" ht="24.96" customHeight="1">
      <c r="B67" s="171"/>
      <c r="C67" s="172"/>
      <c r="D67" s="173" t="s">
        <v>459</v>
      </c>
      <c r="E67" s="174"/>
      <c r="F67" s="174"/>
      <c r="G67" s="174"/>
      <c r="H67" s="174"/>
      <c r="I67" s="175"/>
      <c r="J67" s="176">
        <f>J123</f>
        <v>0</v>
      </c>
      <c r="K67" s="177"/>
    </row>
    <row r="68" s="1" customFormat="1" ht="21.84" customHeight="1">
      <c r="B68" s="46"/>
      <c r="C68" s="47"/>
      <c r="D68" s="47"/>
      <c r="E68" s="47"/>
      <c r="F68" s="47"/>
      <c r="G68" s="47"/>
      <c r="H68" s="47"/>
      <c r="I68" s="140"/>
      <c r="J68" s="47"/>
      <c r="K68" s="51"/>
    </row>
    <row r="69" s="1" customFormat="1" ht="6.96" customHeight="1">
      <c r="B69" s="67"/>
      <c r="C69" s="68"/>
      <c r="D69" s="68"/>
      <c r="E69" s="68"/>
      <c r="F69" s="68"/>
      <c r="G69" s="68"/>
      <c r="H69" s="68"/>
      <c r="I69" s="162"/>
      <c r="J69" s="68"/>
      <c r="K69" s="69"/>
    </row>
    <row r="73" s="1" customFormat="1" ht="6.96" customHeight="1">
      <c r="B73" s="70"/>
      <c r="C73" s="71"/>
      <c r="D73" s="71"/>
      <c r="E73" s="71"/>
      <c r="F73" s="71"/>
      <c r="G73" s="71"/>
      <c r="H73" s="71"/>
      <c r="I73" s="163"/>
      <c r="J73" s="71"/>
      <c r="K73" s="71"/>
      <c r="L73" s="46"/>
    </row>
    <row r="74" s="1" customFormat="1" ht="36.96" customHeight="1">
      <c r="B74" s="46"/>
      <c r="C74" s="72" t="s">
        <v>120</v>
      </c>
      <c r="L74" s="46"/>
    </row>
    <row r="75" s="1" customFormat="1" ht="6.96" customHeight="1">
      <c r="B75" s="46"/>
      <c r="L75" s="46"/>
    </row>
    <row r="76" s="1" customFormat="1" ht="14.4" customHeight="1">
      <c r="B76" s="46"/>
      <c r="C76" s="74" t="s">
        <v>19</v>
      </c>
      <c r="L76" s="46"/>
    </row>
    <row r="77" s="1" customFormat="1" ht="16.5" customHeight="1">
      <c r="B77" s="46"/>
      <c r="E77" s="185" t="str">
        <f>E7</f>
        <v>II/272 Starý Vestec, přeložka silnice - PD</v>
      </c>
      <c r="F77" s="74"/>
      <c r="G77" s="74"/>
      <c r="H77" s="74"/>
      <c r="L77" s="46"/>
    </row>
    <row r="78">
      <c r="B78" s="28"/>
      <c r="C78" s="74" t="s">
        <v>105</v>
      </c>
      <c r="L78" s="28"/>
    </row>
    <row r="79" s="1" customFormat="1" ht="16.5" customHeight="1">
      <c r="B79" s="46"/>
      <c r="E79" s="185" t="s">
        <v>106</v>
      </c>
      <c r="F79" s="1"/>
      <c r="G79" s="1"/>
      <c r="H79" s="1"/>
      <c r="L79" s="46"/>
    </row>
    <row r="80" s="1" customFormat="1" ht="14.4" customHeight="1">
      <c r="B80" s="46"/>
      <c r="C80" s="74" t="s">
        <v>107</v>
      </c>
      <c r="L80" s="46"/>
    </row>
    <row r="81" s="1" customFormat="1" ht="17.25" customHeight="1">
      <c r="B81" s="46"/>
      <c r="E81" s="77" t="str">
        <f>E11</f>
        <v>1P - Propustek 1P</v>
      </c>
      <c r="F81" s="1"/>
      <c r="G81" s="1"/>
      <c r="H81" s="1"/>
      <c r="L81" s="46"/>
    </row>
    <row r="82" s="1" customFormat="1" ht="6.96" customHeight="1">
      <c r="B82" s="46"/>
      <c r="L82" s="46"/>
    </row>
    <row r="83" s="1" customFormat="1" ht="18" customHeight="1">
      <c r="B83" s="46"/>
      <c r="C83" s="74" t="s">
        <v>23</v>
      </c>
      <c r="F83" s="186" t="str">
        <f>F14</f>
        <v xml:space="preserve"> </v>
      </c>
      <c r="I83" s="187" t="s">
        <v>25</v>
      </c>
      <c r="J83" s="79" t="str">
        <f>IF(J14="","",J14)</f>
        <v>12. 11. 2018</v>
      </c>
      <c r="L83" s="46"/>
    </row>
    <row r="84" s="1" customFormat="1" ht="6.96" customHeight="1">
      <c r="B84" s="46"/>
      <c r="L84" s="46"/>
    </row>
    <row r="85" s="1" customFormat="1">
      <c r="B85" s="46"/>
      <c r="C85" s="74" t="s">
        <v>27</v>
      </c>
      <c r="F85" s="186" t="str">
        <f>E17</f>
        <v xml:space="preserve"> </v>
      </c>
      <c r="I85" s="187" t="s">
        <v>32</v>
      </c>
      <c r="J85" s="186" t="str">
        <f>E23</f>
        <v xml:space="preserve"> </v>
      </c>
      <c r="L85" s="46"/>
    </row>
    <row r="86" s="1" customFormat="1" ht="14.4" customHeight="1">
      <c r="B86" s="46"/>
      <c r="C86" s="74" t="s">
        <v>30</v>
      </c>
      <c r="F86" s="186" t="str">
        <f>IF(E20="","",E20)</f>
        <v/>
      </c>
      <c r="L86" s="46"/>
    </row>
    <row r="87" s="1" customFormat="1" ht="10.32" customHeight="1">
      <c r="B87" s="46"/>
      <c r="L87" s="46"/>
    </row>
    <row r="88" s="10" customFormat="1" ht="29.28" customHeight="1">
      <c r="B88" s="188"/>
      <c r="C88" s="189" t="s">
        <v>121</v>
      </c>
      <c r="D88" s="190" t="s">
        <v>54</v>
      </c>
      <c r="E88" s="190" t="s">
        <v>50</v>
      </c>
      <c r="F88" s="190" t="s">
        <v>122</v>
      </c>
      <c r="G88" s="190" t="s">
        <v>123</v>
      </c>
      <c r="H88" s="190" t="s">
        <v>124</v>
      </c>
      <c r="I88" s="191" t="s">
        <v>125</v>
      </c>
      <c r="J88" s="190" t="s">
        <v>111</v>
      </c>
      <c r="K88" s="192" t="s">
        <v>126</v>
      </c>
      <c r="L88" s="188"/>
      <c r="M88" s="92" t="s">
        <v>127</v>
      </c>
      <c r="N88" s="93" t="s">
        <v>39</v>
      </c>
      <c r="O88" s="93" t="s">
        <v>128</v>
      </c>
      <c r="P88" s="93" t="s">
        <v>129</v>
      </c>
      <c r="Q88" s="93" t="s">
        <v>130</v>
      </c>
      <c r="R88" s="93" t="s">
        <v>131</v>
      </c>
      <c r="S88" s="93" t="s">
        <v>132</v>
      </c>
      <c r="T88" s="94" t="s">
        <v>133</v>
      </c>
    </row>
    <row r="89" s="1" customFormat="1" ht="29.28" customHeight="1">
      <c r="B89" s="46"/>
      <c r="C89" s="96" t="s">
        <v>112</v>
      </c>
      <c r="J89" s="193">
        <f>BK89</f>
        <v>0</v>
      </c>
      <c r="L89" s="46"/>
      <c r="M89" s="95"/>
      <c r="N89" s="82"/>
      <c r="O89" s="82"/>
      <c r="P89" s="194">
        <f>P90+P123</f>
        <v>0</v>
      </c>
      <c r="Q89" s="82"/>
      <c r="R89" s="194">
        <f>R90+R123</f>
        <v>0</v>
      </c>
      <c r="S89" s="82"/>
      <c r="T89" s="195">
        <f>T90+T123</f>
        <v>0</v>
      </c>
      <c r="AT89" s="24" t="s">
        <v>68</v>
      </c>
      <c r="AU89" s="24" t="s">
        <v>113</v>
      </c>
      <c r="BK89" s="196">
        <f>BK90+BK123</f>
        <v>0</v>
      </c>
    </row>
    <row r="90" s="11" customFormat="1" ht="37.44" customHeight="1">
      <c r="B90" s="197"/>
      <c r="D90" s="198" t="s">
        <v>68</v>
      </c>
      <c r="E90" s="199" t="s">
        <v>134</v>
      </c>
      <c r="F90" s="199" t="s">
        <v>135</v>
      </c>
      <c r="I90" s="200"/>
      <c r="J90" s="201">
        <f>BK90</f>
        <v>0</v>
      </c>
      <c r="L90" s="197"/>
      <c r="M90" s="202"/>
      <c r="N90" s="203"/>
      <c r="O90" s="203"/>
      <c r="P90" s="204">
        <f>P91+P107+P112+P117+P118</f>
        <v>0</v>
      </c>
      <c r="Q90" s="203"/>
      <c r="R90" s="204">
        <f>R91+R107+R112+R117+R118</f>
        <v>0</v>
      </c>
      <c r="S90" s="203"/>
      <c r="T90" s="205">
        <f>T91+T107+T112+T117+T118</f>
        <v>0</v>
      </c>
      <c r="AR90" s="198" t="s">
        <v>76</v>
      </c>
      <c r="AT90" s="206" t="s">
        <v>68</v>
      </c>
      <c r="AU90" s="206" t="s">
        <v>69</v>
      </c>
      <c r="AY90" s="198" t="s">
        <v>136</v>
      </c>
      <c r="BK90" s="207">
        <f>BK91+BK107+BK112+BK117+BK118</f>
        <v>0</v>
      </c>
    </row>
    <row r="91" s="11" customFormat="1" ht="19.92" customHeight="1">
      <c r="B91" s="197"/>
      <c r="D91" s="198" t="s">
        <v>68</v>
      </c>
      <c r="E91" s="208" t="s">
        <v>76</v>
      </c>
      <c r="F91" s="208" t="s">
        <v>153</v>
      </c>
      <c r="I91" s="200"/>
      <c r="J91" s="209">
        <f>BK91</f>
        <v>0</v>
      </c>
      <c r="L91" s="197"/>
      <c r="M91" s="202"/>
      <c r="N91" s="203"/>
      <c r="O91" s="203"/>
      <c r="P91" s="204">
        <f>SUM(P92:P106)</f>
        <v>0</v>
      </c>
      <c r="Q91" s="203"/>
      <c r="R91" s="204">
        <f>SUM(R92:R106)</f>
        <v>0</v>
      </c>
      <c r="S91" s="203"/>
      <c r="T91" s="205">
        <f>SUM(T92:T106)</f>
        <v>0</v>
      </c>
      <c r="AR91" s="198" t="s">
        <v>76</v>
      </c>
      <c r="AT91" s="206" t="s">
        <v>68</v>
      </c>
      <c r="AU91" s="206" t="s">
        <v>76</v>
      </c>
      <c r="AY91" s="198" t="s">
        <v>136</v>
      </c>
      <c r="BK91" s="207">
        <f>SUM(BK92:BK106)</f>
        <v>0</v>
      </c>
    </row>
    <row r="92" s="1" customFormat="1" ht="16.5" customHeight="1">
      <c r="B92" s="210"/>
      <c r="C92" s="211" t="s">
        <v>76</v>
      </c>
      <c r="D92" s="211" t="s">
        <v>138</v>
      </c>
      <c r="E92" s="212" t="s">
        <v>183</v>
      </c>
      <c r="F92" s="213" t="s">
        <v>184</v>
      </c>
      <c r="G92" s="214" t="s">
        <v>165</v>
      </c>
      <c r="H92" s="215">
        <v>54</v>
      </c>
      <c r="I92" s="216"/>
      <c r="J92" s="217">
        <f>ROUND(I92*H92,2)</f>
        <v>0</v>
      </c>
      <c r="K92" s="213" t="s">
        <v>158</v>
      </c>
      <c r="L92" s="46"/>
      <c r="M92" s="218" t="s">
        <v>5</v>
      </c>
      <c r="N92" s="219" t="s">
        <v>40</v>
      </c>
      <c r="O92" s="47"/>
      <c r="P92" s="220">
        <f>O92*H92</f>
        <v>0</v>
      </c>
      <c r="Q92" s="220">
        <v>0</v>
      </c>
      <c r="R92" s="220">
        <f>Q92*H92</f>
        <v>0</v>
      </c>
      <c r="S92" s="220">
        <v>0</v>
      </c>
      <c r="T92" s="221">
        <f>S92*H92</f>
        <v>0</v>
      </c>
      <c r="AR92" s="24" t="s">
        <v>142</v>
      </c>
      <c r="AT92" s="24" t="s">
        <v>138</v>
      </c>
      <c r="AU92" s="24" t="s">
        <v>78</v>
      </c>
      <c r="AY92" s="24" t="s">
        <v>136</v>
      </c>
      <c r="BE92" s="222">
        <f>IF(N92="základní",J92,0)</f>
        <v>0</v>
      </c>
      <c r="BF92" s="222">
        <f>IF(N92="snížená",J92,0)</f>
        <v>0</v>
      </c>
      <c r="BG92" s="222">
        <f>IF(N92="zákl. přenesená",J92,0)</f>
        <v>0</v>
      </c>
      <c r="BH92" s="222">
        <f>IF(N92="sníž. přenesená",J92,0)</f>
        <v>0</v>
      </c>
      <c r="BI92" s="222">
        <f>IF(N92="nulová",J92,0)</f>
        <v>0</v>
      </c>
      <c r="BJ92" s="24" t="s">
        <v>76</v>
      </c>
      <c r="BK92" s="222">
        <f>ROUND(I92*H92,2)</f>
        <v>0</v>
      </c>
      <c r="BL92" s="24" t="s">
        <v>142</v>
      </c>
      <c r="BM92" s="24" t="s">
        <v>523</v>
      </c>
    </row>
    <row r="93" s="1" customFormat="1">
      <c r="B93" s="46"/>
      <c r="D93" s="223" t="s">
        <v>144</v>
      </c>
      <c r="F93" s="224" t="s">
        <v>184</v>
      </c>
      <c r="I93" s="225"/>
      <c r="L93" s="46"/>
      <c r="M93" s="226"/>
      <c r="N93" s="47"/>
      <c r="O93" s="47"/>
      <c r="P93" s="47"/>
      <c r="Q93" s="47"/>
      <c r="R93" s="47"/>
      <c r="S93" s="47"/>
      <c r="T93" s="85"/>
      <c r="AT93" s="24" t="s">
        <v>144</v>
      </c>
      <c r="AU93" s="24" t="s">
        <v>78</v>
      </c>
    </row>
    <row r="94" s="1" customFormat="1">
      <c r="B94" s="46"/>
      <c r="D94" s="223" t="s">
        <v>160</v>
      </c>
      <c r="F94" s="235" t="s">
        <v>186</v>
      </c>
      <c r="I94" s="225"/>
      <c r="L94" s="46"/>
      <c r="M94" s="226"/>
      <c r="N94" s="47"/>
      <c r="O94" s="47"/>
      <c r="P94" s="47"/>
      <c r="Q94" s="47"/>
      <c r="R94" s="47"/>
      <c r="S94" s="47"/>
      <c r="T94" s="85"/>
      <c r="AT94" s="24" t="s">
        <v>160</v>
      </c>
      <c r="AU94" s="24" t="s">
        <v>78</v>
      </c>
    </row>
    <row r="95" s="1" customFormat="1">
      <c r="B95" s="46"/>
      <c r="D95" s="223" t="s">
        <v>168</v>
      </c>
      <c r="F95" s="235" t="s">
        <v>220</v>
      </c>
      <c r="I95" s="225"/>
      <c r="L95" s="46"/>
      <c r="M95" s="226"/>
      <c r="N95" s="47"/>
      <c r="O95" s="47"/>
      <c r="P95" s="47"/>
      <c r="Q95" s="47"/>
      <c r="R95" s="47"/>
      <c r="S95" s="47"/>
      <c r="T95" s="85"/>
      <c r="AT95" s="24" t="s">
        <v>168</v>
      </c>
      <c r="AU95" s="24" t="s">
        <v>78</v>
      </c>
    </row>
    <row r="96" s="12" customFormat="1">
      <c r="B96" s="227"/>
      <c r="D96" s="223" t="s">
        <v>145</v>
      </c>
      <c r="E96" s="228" t="s">
        <v>5</v>
      </c>
      <c r="F96" s="229" t="s">
        <v>524</v>
      </c>
      <c r="H96" s="230">
        <v>54</v>
      </c>
      <c r="I96" s="231"/>
      <c r="L96" s="227"/>
      <c r="M96" s="232"/>
      <c r="N96" s="233"/>
      <c r="O96" s="233"/>
      <c r="P96" s="233"/>
      <c r="Q96" s="233"/>
      <c r="R96" s="233"/>
      <c r="S96" s="233"/>
      <c r="T96" s="234"/>
      <c r="AT96" s="228" t="s">
        <v>145</v>
      </c>
      <c r="AU96" s="228" t="s">
        <v>78</v>
      </c>
      <c r="AV96" s="12" t="s">
        <v>78</v>
      </c>
      <c r="AW96" s="12" t="s">
        <v>33</v>
      </c>
      <c r="AX96" s="12" t="s">
        <v>76</v>
      </c>
      <c r="AY96" s="228" t="s">
        <v>136</v>
      </c>
    </row>
    <row r="97" s="1" customFormat="1" ht="16.5" customHeight="1">
      <c r="B97" s="210"/>
      <c r="C97" s="211" t="s">
        <v>78</v>
      </c>
      <c r="D97" s="211" t="s">
        <v>138</v>
      </c>
      <c r="E97" s="212" t="s">
        <v>462</v>
      </c>
      <c r="F97" s="213" t="s">
        <v>463</v>
      </c>
      <c r="G97" s="214" t="s">
        <v>165</v>
      </c>
      <c r="H97" s="215">
        <v>13.5</v>
      </c>
      <c r="I97" s="216"/>
      <c r="J97" s="217">
        <f>ROUND(I97*H97,2)</f>
        <v>0</v>
      </c>
      <c r="K97" s="213" t="s">
        <v>5</v>
      </c>
      <c r="L97" s="46"/>
      <c r="M97" s="218" t="s">
        <v>5</v>
      </c>
      <c r="N97" s="219" t="s">
        <v>40</v>
      </c>
      <c r="O97" s="47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AR97" s="24" t="s">
        <v>142</v>
      </c>
      <c r="AT97" s="24" t="s">
        <v>138</v>
      </c>
      <c r="AU97" s="24" t="s">
        <v>78</v>
      </c>
      <c r="AY97" s="24" t="s">
        <v>136</v>
      </c>
      <c r="BE97" s="222">
        <f>IF(N97="základní",J97,0)</f>
        <v>0</v>
      </c>
      <c r="BF97" s="222">
        <f>IF(N97="snížená",J97,0)</f>
        <v>0</v>
      </c>
      <c r="BG97" s="222">
        <f>IF(N97="zákl. přenesená",J97,0)</f>
        <v>0</v>
      </c>
      <c r="BH97" s="222">
        <f>IF(N97="sníž. přenesená",J97,0)</f>
        <v>0</v>
      </c>
      <c r="BI97" s="222">
        <f>IF(N97="nulová",J97,0)</f>
        <v>0</v>
      </c>
      <c r="BJ97" s="24" t="s">
        <v>76</v>
      </c>
      <c r="BK97" s="222">
        <f>ROUND(I97*H97,2)</f>
        <v>0</v>
      </c>
      <c r="BL97" s="24" t="s">
        <v>142</v>
      </c>
      <c r="BM97" s="24" t="s">
        <v>525</v>
      </c>
    </row>
    <row r="98" s="1" customFormat="1">
      <c r="B98" s="46"/>
      <c r="D98" s="223" t="s">
        <v>144</v>
      </c>
      <c r="F98" s="224" t="s">
        <v>463</v>
      </c>
      <c r="I98" s="225"/>
      <c r="L98" s="46"/>
      <c r="M98" s="226"/>
      <c r="N98" s="47"/>
      <c r="O98" s="47"/>
      <c r="P98" s="47"/>
      <c r="Q98" s="47"/>
      <c r="R98" s="47"/>
      <c r="S98" s="47"/>
      <c r="T98" s="85"/>
      <c r="AT98" s="24" t="s">
        <v>144</v>
      </c>
      <c r="AU98" s="24" t="s">
        <v>78</v>
      </c>
    </row>
    <row r="99" s="12" customFormat="1">
      <c r="B99" s="227"/>
      <c r="D99" s="223" t="s">
        <v>145</v>
      </c>
      <c r="E99" s="228" t="s">
        <v>5</v>
      </c>
      <c r="F99" s="229" t="s">
        <v>526</v>
      </c>
      <c r="H99" s="230">
        <v>13.5</v>
      </c>
      <c r="I99" s="231"/>
      <c r="L99" s="227"/>
      <c r="M99" s="232"/>
      <c r="N99" s="233"/>
      <c r="O99" s="233"/>
      <c r="P99" s="233"/>
      <c r="Q99" s="233"/>
      <c r="R99" s="233"/>
      <c r="S99" s="233"/>
      <c r="T99" s="234"/>
      <c r="AT99" s="228" t="s">
        <v>145</v>
      </c>
      <c r="AU99" s="228" t="s">
        <v>78</v>
      </c>
      <c r="AV99" s="12" t="s">
        <v>78</v>
      </c>
      <c r="AW99" s="12" t="s">
        <v>33</v>
      </c>
      <c r="AX99" s="12" t="s">
        <v>69</v>
      </c>
      <c r="AY99" s="228" t="s">
        <v>136</v>
      </c>
    </row>
    <row r="100" s="1" customFormat="1" ht="16.5" customHeight="1">
      <c r="B100" s="210"/>
      <c r="C100" s="211" t="s">
        <v>162</v>
      </c>
      <c r="D100" s="211" t="s">
        <v>138</v>
      </c>
      <c r="E100" s="212" t="s">
        <v>466</v>
      </c>
      <c r="F100" s="213" t="s">
        <v>463</v>
      </c>
      <c r="G100" s="214" t="s">
        <v>165</v>
      </c>
      <c r="H100" s="215">
        <v>54</v>
      </c>
      <c r="I100" s="216"/>
      <c r="J100" s="217">
        <f>ROUND(I100*H100,2)</f>
        <v>0</v>
      </c>
      <c r="K100" s="213" t="s">
        <v>5</v>
      </c>
      <c r="L100" s="46"/>
      <c r="M100" s="218" t="s">
        <v>5</v>
      </c>
      <c r="N100" s="219" t="s">
        <v>40</v>
      </c>
      <c r="O100" s="47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AR100" s="24" t="s">
        <v>142</v>
      </c>
      <c r="AT100" s="24" t="s">
        <v>138</v>
      </c>
      <c r="AU100" s="24" t="s">
        <v>78</v>
      </c>
      <c r="AY100" s="24" t="s">
        <v>136</v>
      </c>
      <c r="BE100" s="222">
        <f>IF(N100="základní",J100,0)</f>
        <v>0</v>
      </c>
      <c r="BF100" s="222">
        <f>IF(N100="snížená",J100,0)</f>
        <v>0</v>
      </c>
      <c r="BG100" s="222">
        <f>IF(N100="zákl. přenesená",J100,0)</f>
        <v>0</v>
      </c>
      <c r="BH100" s="222">
        <f>IF(N100="sníž. přenesená",J100,0)</f>
        <v>0</v>
      </c>
      <c r="BI100" s="222">
        <f>IF(N100="nulová",J100,0)</f>
        <v>0</v>
      </c>
      <c r="BJ100" s="24" t="s">
        <v>76</v>
      </c>
      <c r="BK100" s="222">
        <f>ROUND(I100*H100,2)</f>
        <v>0</v>
      </c>
      <c r="BL100" s="24" t="s">
        <v>142</v>
      </c>
      <c r="BM100" s="24" t="s">
        <v>527</v>
      </c>
    </row>
    <row r="101" s="1" customFormat="1">
      <c r="B101" s="46"/>
      <c r="D101" s="223" t="s">
        <v>144</v>
      </c>
      <c r="F101" s="224" t="s">
        <v>463</v>
      </c>
      <c r="I101" s="225"/>
      <c r="L101" s="46"/>
      <c r="M101" s="226"/>
      <c r="N101" s="47"/>
      <c r="O101" s="47"/>
      <c r="P101" s="47"/>
      <c r="Q101" s="47"/>
      <c r="R101" s="47"/>
      <c r="S101" s="47"/>
      <c r="T101" s="85"/>
      <c r="AT101" s="24" t="s">
        <v>144</v>
      </c>
      <c r="AU101" s="24" t="s">
        <v>78</v>
      </c>
    </row>
    <row r="102" s="12" customFormat="1">
      <c r="B102" s="227"/>
      <c r="D102" s="223" t="s">
        <v>145</v>
      </c>
      <c r="E102" s="228" t="s">
        <v>5</v>
      </c>
      <c r="F102" s="229" t="s">
        <v>528</v>
      </c>
      <c r="H102" s="230">
        <v>54</v>
      </c>
      <c r="I102" s="231"/>
      <c r="L102" s="227"/>
      <c r="M102" s="232"/>
      <c r="N102" s="233"/>
      <c r="O102" s="233"/>
      <c r="P102" s="233"/>
      <c r="Q102" s="233"/>
      <c r="R102" s="233"/>
      <c r="S102" s="233"/>
      <c r="T102" s="234"/>
      <c r="AT102" s="228" t="s">
        <v>145</v>
      </c>
      <c r="AU102" s="228" t="s">
        <v>78</v>
      </c>
      <c r="AV102" s="12" t="s">
        <v>78</v>
      </c>
      <c r="AW102" s="12" t="s">
        <v>33</v>
      </c>
      <c r="AX102" s="12" t="s">
        <v>69</v>
      </c>
      <c r="AY102" s="228" t="s">
        <v>136</v>
      </c>
    </row>
    <row r="103" s="1" customFormat="1" ht="16.5" customHeight="1">
      <c r="B103" s="210"/>
      <c r="C103" s="211" t="s">
        <v>142</v>
      </c>
      <c r="D103" s="211" t="s">
        <v>138</v>
      </c>
      <c r="E103" s="212" t="s">
        <v>469</v>
      </c>
      <c r="F103" s="213" t="s">
        <v>470</v>
      </c>
      <c r="G103" s="214" t="s">
        <v>266</v>
      </c>
      <c r="H103" s="215">
        <v>54</v>
      </c>
      <c r="I103" s="216"/>
      <c r="J103" s="217">
        <f>ROUND(I103*H103,2)</f>
        <v>0</v>
      </c>
      <c r="K103" s="213" t="s">
        <v>158</v>
      </c>
      <c r="L103" s="46"/>
      <c r="M103" s="218" t="s">
        <v>5</v>
      </c>
      <c r="N103" s="219" t="s">
        <v>40</v>
      </c>
      <c r="O103" s="47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AR103" s="24" t="s">
        <v>142</v>
      </c>
      <c r="AT103" s="24" t="s">
        <v>138</v>
      </c>
      <c r="AU103" s="24" t="s">
        <v>78</v>
      </c>
      <c r="AY103" s="24" t="s">
        <v>136</v>
      </c>
      <c r="BE103" s="222">
        <f>IF(N103="základní",J103,0)</f>
        <v>0</v>
      </c>
      <c r="BF103" s="222">
        <f>IF(N103="snížená",J103,0)</f>
        <v>0</v>
      </c>
      <c r="BG103" s="222">
        <f>IF(N103="zákl. přenesená",J103,0)</f>
        <v>0</v>
      </c>
      <c r="BH103" s="222">
        <f>IF(N103="sníž. přenesená",J103,0)</f>
        <v>0</v>
      </c>
      <c r="BI103" s="222">
        <f>IF(N103="nulová",J103,0)</f>
        <v>0</v>
      </c>
      <c r="BJ103" s="24" t="s">
        <v>76</v>
      </c>
      <c r="BK103" s="222">
        <f>ROUND(I103*H103,2)</f>
        <v>0</v>
      </c>
      <c r="BL103" s="24" t="s">
        <v>142</v>
      </c>
      <c r="BM103" s="24" t="s">
        <v>529</v>
      </c>
    </row>
    <row r="104" s="1" customFormat="1">
      <c r="B104" s="46"/>
      <c r="D104" s="223" t="s">
        <v>144</v>
      </c>
      <c r="F104" s="224" t="s">
        <v>470</v>
      </c>
      <c r="I104" s="225"/>
      <c r="L104" s="46"/>
      <c r="M104" s="226"/>
      <c r="N104" s="47"/>
      <c r="O104" s="47"/>
      <c r="P104" s="47"/>
      <c r="Q104" s="47"/>
      <c r="R104" s="47"/>
      <c r="S104" s="47"/>
      <c r="T104" s="85"/>
      <c r="AT104" s="24" t="s">
        <v>144</v>
      </c>
      <c r="AU104" s="24" t="s">
        <v>78</v>
      </c>
    </row>
    <row r="105" s="1" customFormat="1">
      <c r="B105" s="46"/>
      <c r="D105" s="223" t="s">
        <v>160</v>
      </c>
      <c r="F105" s="235" t="s">
        <v>472</v>
      </c>
      <c r="I105" s="225"/>
      <c r="L105" s="46"/>
      <c r="M105" s="226"/>
      <c r="N105" s="47"/>
      <c r="O105" s="47"/>
      <c r="P105" s="47"/>
      <c r="Q105" s="47"/>
      <c r="R105" s="47"/>
      <c r="S105" s="47"/>
      <c r="T105" s="85"/>
      <c r="AT105" s="24" t="s">
        <v>160</v>
      </c>
      <c r="AU105" s="24" t="s">
        <v>78</v>
      </c>
    </row>
    <row r="106" s="12" customFormat="1">
      <c r="B106" s="227"/>
      <c r="D106" s="223" t="s">
        <v>145</v>
      </c>
      <c r="E106" s="228" t="s">
        <v>5</v>
      </c>
      <c r="F106" s="229" t="s">
        <v>530</v>
      </c>
      <c r="H106" s="230">
        <v>54</v>
      </c>
      <c r="I106" s="231"/>
      <c r="L106" s="227"/>
      <c r="M106" s="232"/>
      <c r="N106" s="233"/>
      <c r="O106" s="233"/>
      <c r="P106" s="233"/>
      <c r="Q106" s="233"/>
      <c r="R106" s="233"/>
      <c r="S106" s="233"/>
      <c r="T106" s="234"/>
      <c r="AT106" s="228" t="s">
        <v>145</v>
      </c>
      <c r="AU106" s="228" t="s">
        <v>78</v>
      </c>
      <c r="AV106" s="12" t="s">
        <v>78</v>
      </c>
      <c r="AW106" s="12" t="s">
        <v>33</v>
      </c>
      <c r="AX106" s="12" t="s">
        <v>76</v>
      </c>
      <c r="AY106" s="228" t="s">
        <v>136</v>
      </c>
    </row>
    <row r="107" s="11" customFormat="1" ht="29.88" customHeight="1">
      <c r="B107" s="197"/>
      <c r="D107" s="198" t="s">
        <v>68</v>
      </c>
      <c r="E107" s="208" t="s">
        <v>78</v>
      </c>
      <c r="F107" s="208" t="s">
        <v>278</v>
      </c>
      <c r="I107" s="200"/>
      <c r="J107" s="209">
        <f>BK107</f>
        <v>0</v>
      </c>
      <c r="L107" s="197"/>
      <c r="M107" s="202"/>
      <c r="N107" s="203"/>
      <c r="O107" s="203"/>
      <c r="P107" s="204">
        <f>SUM(P108:P111)</f>
        <v>0</v>
      </c>
      <c r="Q107" s="203"/>
      <c r="R107" s="204">
        <f>SUM(R108:R111)</f>
        <v>0</v>
      </c>
      <c r="S107" s="203"/>
      <c r="T107" s="205">
        <f>SUM(T108:T111)</f>
        <v>0</v>
      </c>
      <c r="AR107" s="198" t="s">
        <v>76</v>
      </c>
      <c r="AT107" s="206" t="s">
        <v>68</v>
      </c>
      <c r="AU107" s="206" t="s">
        <v>76</v>
      </c>
      <c r="AY107" s="198" t="s">
        <v>136</v>
      </c>
      <c r="BK107" s="207">
        <f>SUM(BK108:BK111)</f>
        <v>0</v>
      </c>
    </row>
    <row r="108" s="1" customFormat="1" ht="16.5" customHeight="1">
      <c r="B108" s="210"/>
      <c r="C108" s="211" t="s">
        <v>175</v>
      </c>
      <c r="D108" s="211" t="s">
        <v>138</v>
      </c>
      <c r="E108" s="212" t="s">
        <v>474</v>
      </c>
      <c r="F108" s="213" t="s">
        <v>475</v>
      </c>
      <c r="G108" s="214" t="s">
        <v>165</v>
      </c>
      <c r="H108" s="215">
        <v>0.35999999999999999</v>
      </c>
      <c r="I108" s="216"/>
      <c r="J108" s="217">
        <f>ROUND(I108*H108,2)</f>
        <v>0</v>
      </c>
      <c r="K108" s="213" t="s">
        <v>158</v>
      </c>
      <c r="L108" s="46"/>
      <c r="M108" s="218" t="s">
        <v>5</v>
      </c>
      <c r="N108" s="219" t="s">
        <v>40</v>
      </c>
      <c r="O108" s="47"/>
      <c r="P108" s="220">
        <f>O108*H108</f>
        <v>0</v>
      </c>
      <c r="Q108" s="220">
        <v>0</v>
      </c>
      <c r="R108" s="220">
        <f>Q108*H108</f>
        <v>0</v>
      </c>
      <c r="S108" s="220">
        <v>0</v>
      </c>
      <c r="T108" s="221">
        <f>S108*H108</f>
        <v>0</v>
      </c>
      <c r="AR108" s="24" t="s">
        <v>142</v>
      </c>
      <c r="AT108" s="24" t="s">
        <v>138</v>
      </c>
      <c r="AU108" s="24" t="s">
        <v>78</v>
      </c>
      <c r="AY108" s="24" t="s">
        <v>136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24" t="s">
        <v>76</v>
      </c>
      <c r="BK108" s="222">
        <f>ROUND(I108*H108,2)</f>
        <v>0</v>
      </c>
      <c r="BL108" s="24" t="s">
        <v>142</v>
      </c>
      <c r="BM108" s="24" t="s">
        <v>531</v>
      </c>
    </row>
    <row r="109" s="1" customFormat="1">
      <c r="B109" s="46"/>
      <c r="D109" s="223" t="s">
        <v>144</v>
      </c>
      <c r="F109" s="224" t="s">
        <v>475</v>
      </c>
      <c r="I109" s="225"/>
      <c r="L109" s="46"/>
      <c r="M109" s="226"/>
      <c r="N109" s="47"/>
      <c r="O109" s="47"/>
      <c r="P109" s="47"/>
      <c r="Q109" s="47"/>
      <c r="R109" s="47"/>
      <c r="S109" s="47"/>
      <c r="T109" s="85"/>
      <c r="AT109" s="24" t="s">
        <v>144</v>
      </c>
      <c r="AU109" s="24" t="s">
        <v>78</v>
      </c>
    </row>
    <row r="110" s="1" customFormat="1">
      <c r="B110" s="46"/>
      <c r="D110" s="223" t="s">
        <v>160</v>
      </c>
      <c r="F110" s="235" t="s">
        <v>477</v>
      </c>
      <c r="I110" s="225"/>
      <c r="L110" s="46"/>
      <c r="M110" s="226"/>
      <c r="N110" s="47"/>
      <c r="O110" s="47"/>
      <c r="P110" s="47"/>
      <c r="Q110" s="47"/>
      <c r="R110" s="47"/>
      <c r="S110" s="47"/>
      <c r="T110" s="85"/>
      <c r="AT110" s="24" t="s">
        <v>160</v>
      </c>
      <c r="AU110" s="24" t="s">
        <v>78</v>
      </c>
    </row>
    <row r="111" s="12" customFormat="1">
      <c r="B111" s="227"/>
      <c r="D111" s="223" t="s">
        <v>145</v>
      </c>
      <c r="E111" s="228" t="s">
        <v>5</v>
      </c>
      <c r="F111" s="229" t="s">
        <v>478</v>
      </c>
      <c r="H111" s="230">
        <v>0.35999999999999999</v>
      </c>
      <c r="I111" s="231"/>
      <c r="L111" s="227"/>
      <c r="M111" s="232"/>
      <c r="N111" s="233"/>
      <c r="O111" s="233"/>
      <c r="P111" s="233"/>
      <c r="Q111" s="233"/>
      <c r="R111" s="233"/>
      <c r="S111" s="233"/>
      <c r="T111" s="234"/>
      <c r="AT111" s="228" t="s">
        <v>145</v>
      </c>
      <c r="AU111" s="228" t="s">
        <v>78</v>
      </c>
      <c r="AV111" s="12" t="s">
        <v>78</v>
      </c>
      <c r="AW111" s="12" t="s">
        <v>33</v>
      </c>
      <c r="AX111" s="12" t="s">
        <v>69</v>
      </c>
      <c r="AY111" s="228" t="s">
        <v>136</v>
      </c>
    </row>
    <row r="112" s="11" customFormat="1" ht="29.88" customHeight="1">
      <c r="B112" s="197"/>
      <c r="D112" s="198" t="s">
        <v>68</v>
      </c>
      <c r="E112" s="208" t="s">
        <v>142</v>
      </c>
      <c r="F112" s="208" t="s">
        <v>479</v>
      </c>
      <c r="I112" s="200"/>
      <c r="J112" s="209">
        <f>BK112</f>
        <v>0</v>
      </c>
      <c r="L112" s="197"/>
      <c r="M112" s="202"/>
      <c r="N112" s="203"/>
      <c r="O112" s="203"/>
      <c r="P112" s="204">
        <f>SUM(P113:P116)</f>
        <v>0</v>
      </c>
      <c r="Q112" s="203"/>
      <c r="R112" s="204">
        <f>SUM(R113:R116)</f>
        <v>0</v>
      </c>
      <c r="S112" s="203"/>
      <c r="T112" s="205">
        <f>SUM(T113:T116)</f>
        <v>0</v>
      </c>
      <c r="AR112" s="198" t="s">
        <v>76</v>
      </c>
      <c r="AT112" s="206" t="s">
        <v>68</v>
      </c>
      <c r="AU112" s="206" t="s">
        <v>76</v>
      </c>
      <c r="AY112" s="198" t="s">
        <v>136</v>
      </c>
      <c r="BK112" s="207">
        <f>SUM(BK113:BK116)</f>
        <v>0</v>
      </c>
    </row>
    <row r="113" s="1" customFormat="1" ht="16.5" customHeight="1">
      <c r="B113" s="210"/>
      <c r="C113" s="211" t="s">
        <v>182</v>
      </c>
      <c r="D113" s="211" t="s">
        <v>138</v>
      </c>
      <c r="E113" s="212" t="s">
        <v>480</v>
      </c>
      <c r="F113" s="213" t="s">
        <v>481</v>
      </c>
      <c r="G113" s="214" t="s">
        <v>165</v>
      </c>
      <c r="H113" s="215">
        <v>4.4100000000000001</v>
      </c>
      <c r="I113" s="216"/>
      <c r="J113" s="217">
        <f>ROUND(I113*H113,2)</f>
        <v>0</v>
      </c>
      <c r="K113" s="213" t="s">
        <v>158</v>
      </c>
      <c r="L113" s="46"/>
      <c r="M113" s="218" t="s">
        <v>5</v>
      </c>
      <c r="N113" s="219" t="s">
        <v>40</v>
      </c>
      <c r="O113" s="47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AR113" s="24" t="s">
        <v>142</v>
      </c>
      <c r="AT113" s="24" t="s">
        <v>138</v>
      </c>
      <c r="AU113" s="24" t="s">
        <v>78</v>
      </c>
      <c r="AY113" s="24" t="s">
        <v>136</v>
      </c>
      <c r="BE113" s="222">
        <f>IF(N113="základní",J113,0)</f>
        <v>0</v>
      </c>
      <c r="BF113" s="222">
        <f>IF(N113="snížená",J113,0)</f>
        <v>0</v>
      </c>
      <c r="BG113" s="222">
        <f>IF(N113="zákl. přenesená",J113,0)</f>
        <v>0</v>
      </c>
      <c r="BH113" s="222">
        <f>IF(N113="sníž. přenesená",J113,0)</f>
        <v>0</v>
      </c>
      <c r="BI113" s="222">
        <f>IF(N113="nulová",J113,0)</f>
        <v>0</v>
      </c>
      <c r="BJ113" s="24" t="s">
        <v>76</v>
      </c>
      <c r="BK113" s="222">
        <f>ROUND(I113*H113,2)</f>
        <v>0</v>
      </c>
      <c r="BL113" s="24" t="s">
        <v>142</v>
      </c>
      <c r="BM113" s="24" t="s">
        <v>532</v>
      </c>
    </row>
    <row r="114" s="1" customFormat="1">
      <c r="B114" s="46"/>
      <c r="D114" s="223" t="s">
        <v>144</v>
      </c>
      <c r="F114" s="224" t="s">
        <v>481</v>
      </c>
      <c r="I114" s="225"/>
      <c r="L114" s="46"/>
      <c r="M114" s="226"/>
      <c r="N114" s="47"/>
      <c r="O114" s="47"/>
      <c r="P114" s="47"/>
      <c r="Q114" s="47"/>
      <c r="R114" s="47"/>
      <c r="S114" s="47"/>
      <c r="T114" s="85"/>
      <c r="AT114" s="24" t="s">
        <v>144</v>
      </c>
      <c r="AU114" s="24" t="s">
        <v>78</v>
      </c>
    </row>
    <row r="115" s="1" customFormat="1">
      <c r="B115" s="46"/>
      <c r="D115" s="223" t="s">
        <v>160</v>
      </c>
      <c r="F115" s="235" t="s">
        <v>483</v>
      </c>
      <c r="I115" s="225"/>
      <c r="L115" s="46"/>
      <c r="M115" s="226"/>
      <c r="N115" s="47"/>
      <c r="O115" s="47"/>
      <c r="P115" s="47"/>
      <c r="Q115" s="47"/>
      <c r="R115" s="47"/>
      <c r="S115" s="47"/>
      <c r="T115" s="85"/>
      <c r="AT115" s="24" t="s">
        <v>160</v>
      </c>
      <c r="AU115" s="24" t="s">
        <v>78</v>
      </c>
    </row>
    <row r="116" s="12" customFormat="1">
      <c r="B116" s="227"/>
      <c r="D116" s="223" t="s">
        <v>145</v>
      </c>
      <c r="E116" s="228" t="s">
        <v>5</v>
      </c>
      <c r="F116" s="229" t="s">
        <v>533</v>
      </c>
      <c r="H116" s="230">
        <v>4.4100000000000001</v>
      </c>
      <c r="I116" s="231"/>
      <c r="L116" s="227"/>
      <c r="M116" s="232"/>
      <c r="N116" s="233"/>
      <c r="O116" s="233"/>
      <c r="P116" s="233"/>
      <c r="Q116" s="233"/>
      <c r="R116" s="233"/>
      <c r="S116" s="233"/>
      <c r="T116" s="234"/>
      <c r="AT116" s="228" t="s">
        <v>145</v>
      </c>
      <c r="AU116" s="228" t="s">
        <v>78</v>
      </c>
      <c r="AV116" s="12" t="s">
        <v>78</v>
      </c>
      <c r="AW116" s="12" t="s">
        <v>33</v>
      </c>
      <c r="AX116" s="12" t="s">
        <v>76</v>
      </c>
      <c r="AY116" s="228" t="s">
        <v>136</v>
      </c>
    </row>
    <row r="117" s="11" customFormat="1" ht="29.88" customHeight="1">
      <c r="B117" s="197"/>
      <c r="D117" s="198" t="s">
        <v>68</v>
      </c>
      <c r="E117" s="208" t="s">
        <v>175</v>
      </c>
      <c r="F117" s="208" t="s">
        <v>292</v>
      </c>
      <c r="I117" s="200"/>
      <c r="J117" s="209">
        <f>BK117</f>
        <v>0</v>
      </c>
      <c r="L117" s="197"/>
      <c r="M117" s="202"/>
      <c r="N117" s="203"/>
      <c r="O117" s="203"/>
      <c r="P117" s="204">
        <v>0</v>
      </c>
      <c r="Q117" s="203"/>
      <c r="R117" s="204">
        <v>0</v>
      </c>
      <c r="S117" s="203"/>
      <c r="T117" s="205">
        <v>0</v>
      </c>
      <c r="AR117" s="198" t="s">
        <v>76</v>
      </c>
      <c r="AT117" s="206" t="s">
        <v>68</v>
      </c>
      <c r="AU117" s="206" t="s">
        <v>76</v>
      </c>
      <c r="AY117" s="198" t="s">
        <v>136</v>
      </c>
      <c r="BK117" s="207">
        <v>0</v>
      </c>
    </row>
    <row r="118" s="11" customFormat="1" ht="19.92" customHeight="1">
      <c r="B118" s="197"/>
      <c r="D118" s="198" t="s">
        <v>68</v>
      </c>
      <c r="E118" s="208" t="s">
        <v>214</v>
      </c>
      <c r="F118" s="208" t="s">
        <v>375</v>
      </c>
      <c r="I118" s="200"/>
      <c r="J118" s="209">
        <f>BK118</f>
        <v>0</v>
      </c>
      <c r="L118" s="197"/>
      <c r="M118" s="202"/>
      <c r="N118" s="203"/>
      <c r="O118" s="203"/>
      <c r="P118" s="204">
        <f>SUM(P119:P122)</f>
        <v>0</v>
      </c>
      <c r="Q118" s="203"/>
      <c r="R118" s="204">
        <f>SUM(R119:R122)</f>
        <v>0</v>
      </c>
      <c r="S118" s="203"/>
      <c r="T118" s="205">
        <f>SUM(T119:T122)</f>
        <v>0</v>
      </c>
      <c r="AR118" s="198" t="s">
        <v>76</v>
      </c>
      <c r="AT118" s="206" t="s">
        <v>68</v>
      </c>
      <c r="AU118" s="206" t="s">
        <v>76</v>
      </c>
      <c r="AY118" s="198" t="s">
        <v>136</v>
      </c>
      <c r="BK118" s="207">
        <f>SUM(BK119:BK122)</f>
        <v>0</v>
      </c>
    </row>
    <row r="119" s="1" customFormat="1" ht="16.5" customHeight="1">
      <c r="B119" s="210"/>
      <c r="C119" s="211" t="s">
        <v>200</v>
      </c>
      <c r="D119" s="211" t="s">
        <v>138</v>
      </c>
      <c r="E119" s="212" t="s">
        <v>491</v>
      </c>
      <c r="F119" s="213" t="s">
        <v>492</v>
      </c>
      <c r="G119" s="214" t="s">
        <v>217</v>
      </c>
      <c r="H119" s="215">
        <v>16.399999999999999</v>
      </c>
      <c r="I119" s="216"/>
      <c r="J119" s="217">
        <f>ROUND(I119*H119,2)</f>
        <v>0</v>
      </c>
      <c r="K119" s="213" t="s">
        <v>158</v>
      </c>
      <c r="L119" s="46"/>
      <c r="M119" s="218" t="s">
        <v>5</v>
      </c>
      <c r="N119" s="219" t="s">
        <v>40</v>
      </c>
      <c r="O119" s="47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AR119" s="24" t="s">
        <v>142</v>
      </c>
      <c r="AT119" s="24" t="s">
        <v>138</v>
      </c>
      <c r="AU119" s="24" t="s">
        <v>78</v>
      </c>
      <c r="AY119" s="24" t="s">
        <v>136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24" t="s">
        <v>76</v>
      </c>
      <c r="BK119" s="222">
        <f>ROUND(I119*H119,2)</f>
        <v>0</v>
      </c>
      <c r="BL119" s="24" t="s">
        <v>142</v>
      </c>
      <c r="BM119" s="24" t="s">
        <v>534</v>
      </c>
    </row>
    <row r="120" s="1" customFormat="1">
      <c r="B120" s="46"/>
      <c r="D120" s="223" t="s">
        <v>144</v>
      </c>
      <c r="F120" s="224" t="s">
        <v>492</v>
      </c>
      <c r="I120" s="225"/>
      <c r="L120" s="46"/>
      <c r="M120" s="226"/>
      <c r="N120" s="47"/>
      <c r="O120" s="47"/>
      <c r="P120" s="47"/>
      <c r="Q120" s="47"/>
      <c r="R120" s="47"/>
      <c r="S120" s="47"/>
      <c r="T120" s="85"/>
      <c r="AT120" s="24" t="s">
        <v>144</v>
      </c>
      <c r="AU120" s="24" t="s">
        <v>78</v>
      </c>
    </row>
    <row r="121" s="1" customFormat="1">
      <c r="B121" s="46"/>
      <c r="D121" s="223" t="s">
        <v>160</v>
      </c>
      <c r="F121" s="235" t="s">
        <v>494</v>
      </c>
      <c r="I121" s="225"/>
      <c r="L121" s="46"/>
      <c r="M121" s="226"/>
      <c r="N121" s="47"/>
      <c r="O121" s="47"/>
      <c r="P121" s="47"/>
      <c r="Q121" s="47"/>
      <c r="R121" s="47"/>
      <c r="S121" s="47"/>
      <c r="T121" s="85"/>
      <c r="AT121" s="24" t="s">
        <v>160</v>
      </c>
      <c r="AU121" s="24" t="s">
        <v>78</v>
      </c>
    </row>
    <row r="122" s="12" customFormat="1">
      <c r="B122" s="227"/>
      <c r="D122" s="223" t="s">
        <v>145</v>
      </c>
      <c r="E122" s="228" t="s">
        <v>5</v>
      </c>
      <c r="F122" s="229" t="s">
        <v>535</v>
      </c>
      <c r="H122" s="230">
        <v>16.399999999999999</v>
      </c>
      <c r="I122" s="231"/>
      <c r="L122" s="227"/>
      <c r="M122" s="232"/>
      <c r="N122" s="233"/>
      <c r="O122" s="233"/>
      <c r="P122" s="233"/>
      <c r="Q122" s="233"/>
      <c r="R122" s="233"/>
      <c r="S122" s="233"/>
      <c r="T122" s="234"/>
      <c r="AT122" s="228" t="s">
        <v>145</v>
      </c>
      <c r="AU122" s="228" t="s">
        <v>78</v>
      </c>
      <c r="AV122" s="12" t="s">
        <v>78</v>
      </c>
      <c r="AW122" s="12" t="s">
        <v>33</v>
      </c>
      <c r="AX122" s="12" t="s">
        <v>76</v>
      </c>
      <c r="AY122" s="228" t="s">
        <v>136</v>
      </c>
    </row>
    <row r="123" s="11" customFormat="1" ht="37.44" customHeight="1">
      <c r="B123" s="197"/>
      <c r="D123" s="198" t="s">
        <v>68</v>
      </c>
      <c r="E123" s="199" t="s">
        <v>496</v>
      </c>
      <c r="F123" s="199" t="s">
        <v>497</v>
      </c>
      <c r="I123" s="200"/>
      <c r="J123" s="201">
        <f>BK123</f>
        <v>0</v>
      </c>
      <c r="L123" s="197"/>
      <c r="M123" s="202"/>
      <c r="N123" s="203"/>
      <c r="O123" s="203"/>
      <c r="P123" s="204">
        <f>SUM(P124:P127)</f>
        <v>0</v>
      </c>
      <c r="Q123" s="203"/>
      <c r="R123" s="204">
        <f>SUM(R124:R127)</f>
        <v>0</v>
      </c>
      <c r="S123" s="203"/>
      <c r="T123" s="205">
        <f>SUM(T124:T127)</f>
        <v>0</v>
      </c>
      <c r="AR123" s="198" t="s">
        <v>142</v>
      </c>
      <c r="AT123" s="206" t="s">
        <v>68</v>
      </c>
      <c r="AU123" s="206" t="s">
        <v>69</v>
      </c>
      <c r="AY123" s="198" t="s">
        <v>136</v>
      </c>
      <c r="BK123" s="207">
        <f>SUM(BK124:BK127)</f>
        <v>0</v>
      </c>
    </row>
    <row r="124" s="1" customFormat="1" ht="16.5" customHeight="1">
      <c r="B124" s="210"/>
      <c r="C124" s="211" t="s">
        <v>205</v>
      </c>
      <c r="D124" s="211" t="s">
        <v>138</v>
      </c>
      <c r="E124" s="212" t="s">
        <v>139</v>
      </c>
      <c r="F124" s="213" t="s">
        <v>140</v>
      </c>
      <c r="G124" s="214" t="s">
        <v>141</v>
      </c>
      <c r="H124" s="215">
        <v>118.8</v>
      </c>
      <c r="I124" s="216"/>
      <c r="J124" s="217">
        <f>ROUND(I124*H124,2)</f>
        <v>0</v>
      </c>
      <c r="K124" s="213" t="s">
        <v>158</v>
      </c>
      <c r="L124" s="46"/>
      <c r="M124" s="218" t="s">
        <v>5</v>
      </c>
      <c r="N124" s="219" t="s">
        <v>40</v>
      </c>
      <c r="O124" s="47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AR124" s="24" t="s">
        <v>498</v>
      </c>
      <c r="AT124" s="24" t="s">
        <v>138</v>
      </c>
      <c r="AU124" s="24" t="s">
        <v>76</v>
      </c>
      <c r="AY124" s="24" t="s">
        <v>136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24" t="s">
        <v>76</v>
      </c>
      <c r="BK124" s="222">
        <f>ROUND(I124*H124,2)</f>
        <v>0</v>
      </c>
      <c r="BL124" s="24" t="s">
        <v>498</v>
      </c>
      <c r="BM124" s="24" t="s">
        <v>536</v>
      </c>
    </row>
    <row r="125" s="1" customFormat="1">
      <c r="B125" s="46"/>
      <c r="D125" s="223" t="s">
        <v>144</v>
      </c>
      <c r="F125" s="224" t="s">
        <v>140</v>
      </c>
      <c r="I125" s="225"/>
      <c r="L125" s="46"/>
      <c r="M125" s="226"/>
      <c r="N125" s="47"/>
      <c r="O125" s="47"/>
      <c r="P125" s="47"/>
      <c r="Q125" s="47"/>
      <c r="R125" s="47"/>
      <c r="S125" s="47"/>
      <c r="T125" s="85"/>
      <c r="AT125" s="24" t="s">
        <v>144</v>
      </c>
      <c r="AU125" s="24" t="s">
        <v>76</v>
      </c>
    </row>
    <row r="126" s="1" customFormat="1">
      <c r="B126" s="46"/>
      <c r="D126" s="223" t="s">
        <v>160</v>
      </c>
      <c r="F126" s="235" t="s">
        <v>500</v>
      </c>
      <c r="I126" s="225"/>
      <c r="L126" s="46"/>
      <c r="M126" s="226"/>
      <c r="N126" s="47"/>
      <c r="O126" s="47"/>
      <c r="P126" s="47"/>
      <c r="Q126" s="47"/>
      <c r="R126" s="47"/>
      <c r="S126" s="47"/>
      <c r="T126" s="85"/>
      <c r="AT126" s="24" t="s">
        <v>160</v>
      </c>
      <c r="AU126" s="24" t="s">
        <v>76</v>
      </c>
    </row>
    <row r="127" s="12" customFormat="1">
      <c r="B127" s="227"/>
      <c r="D127" s="223" t="s">
        <v>145</v>
      </c>
      <c r="E127" s="228" t="s">
        <v>5</v>
      </c>
      <c r="F127" s="229" t="s">
        <v>537</v>
      </c>
      <c r="H127" s="230">
        <v>118.8</v>
      </c>
      <c r="I127" s="231"/>
      <c r="L127" s="227"/>
      <c r="M127" s="243"/>
      <c r="N127" s="244"/>
      <c r="O127" s="244"/>
      <c r="P127" s="244"/>
      <c r="Q127" s="244"/>
      <c r="R127" s="244"/>
      <c r="S127" s="244"/>
      <c r="T127" s="245"/>
      <c r="AT127" s="228" t="s">
        <v>145</v>
      </c>
      <c r="AU127" s="228" t="s">
        <v>76</v>
      </c>
      <c r="AV127" s="12" t="s">
        <v>78</v>
      </c>
      <c r="AW127" s="12" t="s">
        <v>33</v>
      </c>
      <c r="AX127" s="12" t="s">
        <v>76</v>
      </c>
      <c r="AY127" s="228" t="s">
        <v>136</v>
      </c>
    </row>
    <row r="128" s="1" customFormat="1" ht="6.96" customHeight="1">
      <c r="B128" s="67"/>
      <c r="C128" s="68"/>
      <c r="D128" s="68"/>
      <c r="E128" s="68"/>
      <c r="F128" s="68"/>
      <c r="G128" s="68"/>
      <c r="H128" s="68"/>
      <c r="I128" s="162"/>
      <c r="J128" s="68"/>
      <c r="K128" s="68"/>
      <c r="L128" s="46"/>
    </row>
  </sheetData>
  <autoFilter ref="C88:K12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7:H77"/>
    <mergeCell ref="E79:H79"/>
    <mergeCell ref="E81:H81"/>
    <mergeCell ref="G1:H1"/>
    <mergeCell ref="L2:V2"/>
  </mergeCells>
  <hyperlinks>
    <hyperlink ref="F1:G1" location="C2" display="1) Krycí list soupisu"/>
    <hyperlink ref="G1:H1" location="C58" display="2) Rekapitulace"/>
    <hyperlink ref="J1" location="C8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3"/>
      <c r="C1" s="133"/>
      <c r="D1" s="134" t="s">
        <v>1</v>
      </c>
      <c r="E1" s="133"/>
      <c r="F1" s="135" t="s">
        <v>99</v>
      </c>
      <c r="G1" s="135" t="s">
        <v>100</v>
      </c>
      <c r="H1" s="135"/>
      <c r="I1" s="136"/>
      <c r="J1" s="135" t="s">
        <v>101</v>
      </c>
      <c r="K1" s="134" t="s">
        <v>102</v>
      </c>
      <c r="L1" s="135" t="s">
        <v>103</v>
      </c>
      <c r="M1" s="135"/>
      <c r="N1" s="135"/>
      <c r="O1" s="135"/>
      <c r="P1" s="135"/>
      <c r="Q1" s="135"/>
      <c r="R1" s="135"/>
      <c r="S1" s="135"/>
      <c r="T1" s="13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92</v>
      </c>
    </row>
    <row r="3" ht="6.96" customHeight="1">
      <c r="B3" s="25"/>
      <c r="C3" s="26"/>
      <c r="D3" s="26"/>
      <c r="E3" s="26"/>
      <c r="F3" s="26"/>
      <c r="G3" s="26"/>
      <c r="H3" s="26"/>
      <c r="I3" s="137"/>
      <c r="J3" s="26"/>
      <c r="K3" s="27"/>
      <c r="AT3" s="24" t="s">
        <v>78</v>
      </c>
    </row>
    <row r="4" ht="36.96" customHeight="1">
      <c r="B4" s="28"/>
      <c r="C4" s="29"/>
      <c r="D4" s="30" t="s">
        <v>104</v>
      </c>
      <c r="E4" s="29"/>
      <c r="F4" s="29"/>
      <c r="G4" s="29"/>
      <c r="H4" s="29"/>
      <c r="I4" s="138"/>
      <c r="J4" s="29"/>
      <c r="K4" s="31"/>
      <c r="M4" s="32" t="s">
        <v>13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38"/>
      <c r="J5" s="29"/>
      <c r="K5" s="31"/>
    </row>
    <row r="6">
      <c r="B6" s="28"/>
      <c r="C6" s="29"/>
      <c r="D6" s="40" t="s">
        <v>19</v>
      </c>
      <c r="E6" s="29"/>
      <c r="F6" s="29"/>
      <c r="G6" s="29"/>
      <c r="H6" s="29"/>
      <c r="I6" s="138"/>
      <c r="J6" s="29"/>
      <c r="K6" s="31"/>
    </row>
    <row r="7" ht="16.5" customHeight="1">
      <c r="B7" s="28"/>
      <c r="C7" s="29"/>
      <c r="D7" s="29"/>
      <c r="E7" s="139" t="str">
        <f>'Rekapitulace stavby'!K6</f>
        <v>II/272 Starý Vestec, přeložka silnice - PD</v>
      </c>
      <c r="F7" s="40"/>
      <c r="G7" s="40"/>
      <c r="H7" s="40"/>
      <c r="I7" s="138"/>
      <c r="J7" s="29"/>
      <c r="K7" s="31"/>
    </row>
    <row r="8" s="1" customFormat="1">
      <c r="B8" s="46"/>
      <c r="C8" s="47"/>
      <c r="D8" s="40" t="s">
        <v>105</v>
      </c>
      <c r="E8" s="47"/>
      <c r="F8" s="47"/>
      <c r="G8" s="47"/>
      <c r="H8" s="47"/>
      <c r="I8" s="140"/>
      <c r="J8" s="47"/>
      <c r="K8" s="51"/>
    </row>
    <row r="9" s="1" customFormat="1" ht="36.96" customHeight="1">
      <c r="B9" s="46"/>
      <c r="C9" s="47"/>
      <c r="D9" s="47"/>
      <c r="E9" s="141" t="s">
        <v>538</v>
      </c>
      <c r="F9" s="47"/>
      <c r="G9" s="47"/>
      <c r="H9" s="47"/>
      <c r="I9" s="140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0"/>
      <c r="J10" s="47"/>
      <c r="K10" s="51"/>
    </row>
    <row r="11" s="1" customFormat="1" ht="14.4" customHeight="1">
      <c r="B11" s="46"/>
      <c r="C11" s="47"/>
      <c r="D11" s="40" t="s">
        <v>21</v>
      </c>
      <c r="E11" s="47"/>
      <c r="F11" s="35" t="s">
        <v>5</v>
      </c>
      <c r="G11" s="47"/>
      <c r="H11" s="47"/>
      <c r="I11" s="142" t="s">
        <v>22</v>
      </c>
      <c r="J11" s="35" t="s">
        <v>5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2" t="s">
        <v>25</v>
      </c>
      <c r="J12" s="143" t="str">
        <f>'Rekapitulace stavby'!AN8</f>
        <v>12. 11. 2018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0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2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2" t="s">
        <v>29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0"/>
      <c r="J16" s="47"/>
      <c r="K16" s="51"/>
    </row>
    <row r="17" s="1" customFormat="1" ht="14.4" customHeight="1">
      <c r="B17" s="46"/>
      <c r="C17" s="47"/>
      <c r="D17" s="40" t="s">
        <v>30</v>
      </c>
      <c r="E17" s="47"/>
      <c r="F17" s="47"/>
      <c r="G17" s="47"/>
      <c r="H17" s="47"/>
      <c r="I17" s="142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2" t="s">
        <v>29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0"/>
      <c r="J19" s="47"/>
      <c r="K19" s="51"/>
    </row>
    <row r="20" s="1" customFormat="1" ht="14.4" customHeight="1">
      <c r="B20" s="46"/>
      <c r="C20" s="47"/>
      <c r="D20" s="40" t="s">
        <v>32</v>
      </c>
      <c r="E20" s="47"/>
      <c r="F20" s="47"/>
      <c r="G20" s="47"/>
      <c r="H20" s="47"/>
      <c r="I20" s="142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42" t="s">
        <v>29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0"/>
      <c r="J22" s="47"/>
      <c r="K22" s="51"/>
    </row>
    <row r="23" s="1" customFormat="1" ht="14.4" customHeight="1">
      <c r="B23" s="46"/>
      <c r="C23" s="47"/>
      <c r="D23" s="40" t="s">
        <v>34</v>
      </c>
      <c r="E23" s="47"/>
      <c r="F23" s="47"/>
      <c r="G23" s="47"/>
      <c r="H23" s="47"/>
      <c r="I23" s="140"/>
      <c r="J23" s="47"/>
      <c r="K23" s="51"/>
    </row>
    <row r="24" s="7" customFormat="1" ht="16.5" customHeight="1">
      <c r="B24" s="144"/>
      <c r="C24" s="145"/>
      <c r="D24" s="145"/>
      <c r="E24" s="44" t="s">
        <v>5</v>
      </c>
      <c r="F24" s="44"/>
      <c r="G24" s="44"/>
      <c r="H24" s="44"/>
      <c r="I24" s="146"/>
      <c r="J24" s="145"/>
      <c r="K24" s="147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0"/>
      <c r="J25" s="47"/>
      <c r="K25" s="51"/>
    </row>
    <row r="26" s="1" customFormat="1" ht="6.96" customHeight="1">
      <c r="B26" s="46"/>
      <c r="C26" s="47"/>
      <c r="D26" s="82"/>
      <c r="E26" s="82"/>
      <c r="F26" s="82"/>
      <c r="G26" s="82"/>
      <c r="H26" s="82"/>
      <c r="I26" s="148"/>
      <c r="J26" s="82"/>
      <c r="K26" s="149"/>
    </row>
    <row r="27" s="1" customFormat="1" ht="25.44" customHeight="1">
      <c r="B27" s="46"/>
      <c r="C27" s="47"/>
      <c r="D27" s="150" t="s">
        <v>35</v>
      </c>
      <c r="E27" s="47"/>
      <c r="F27" s="47"/>
      <c r="G27" s="47"/>
      <c r="H27" s="47"/>
      <c r="I27" s="140"/>
      <c r="J27" s="151">
        <f>ROUND(J83,2)</f>
        <v>0</v>
      </c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48"/>
      <c r="J28" s="82"/>
      <c r="K28" s="149"/>
    </row>
    <row r="29" s="1" customFormat="1" ht="14.4" customHeight="1">
      <c r="B29" s="46"/>
      <c r="C29" s="47"/>
      <c r="D29" s="47"/>
      <c r="E29" s="47"/>
      <c r="F29" s="52" t="s">
        <v>37</v>
      </c>
      <c r="G29" s="47"/>
      <c r="H29" s="47"/>
      <c r="I29" s="152" t="s">
        <v>36</v>
      </c>
      <c r="J29" s="52" t="s">
        <v>38</v>
      </c>
      <c r="K29" s="51"/>
    </row>
    <row r="30" s="1" customFormat="1" ht="14.4" customHeight="1">
      <c r="B30" s="46"/>
      <c r="C30" s="47"/>
      <c r="D30" s="55" t="s">
        <v>39</v>
      </c>
      <c r="E30" s="55" t="s">
        <v>40</v>
      </c>
      <c r="F30" s="153">
        <f>ROUND(SUM(BE83:BE124), 2)</f>
        <v>0</v>
      </c>
      <c r="G30" s="47"/>
      <c r="H30" s="47"/>
      <c r="I30" s="154">
        <v>0.20999999999999999</v>
      </c>
      <c r="J30" s="153">
        <f>ROUND(ROUND((SUM(BE83:BE124)), 2)*I30, 2)</f>
        <v>0</v>
      </c>
      <c r="K30" s="51"/>
    </row>
    <row r="31" s="1" customFormat="1" ht="14.4" customHeight="1">
      <c r="B31" s="46"/>
      <c r="C31" s="47"/>
      <c r="D31" s="47"/>
      <c r="E31" s="55" t="s">
        <v>41</v>
      </c>
      <c r="F31" s="153">
        <f>ROUND(SUM(BF83:BF124), 2)</f>
        <v>0</v>
      </c>
      <c r="G31" s="47"/>
      <c r="H31" s="47"/>
      <c r="I31" s="154">
        <v>0.14999999999999999</v>
      </c>
      <c r="J31" s="153">
        <f>ROUND(ROUND((SUM(BF83:BF124)),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42</v>
      </c>
      <c r="F32" s="153">
        <f>ROUND(SUM(BG83:BG124), 2)</f>
        <v>0</v>
      </c>
      <c r="G32" s="47"/>
      <c r="H32" s="47"/>
      <c r="I32" s="154">
        <v>0.20999999999999999</v>
      </c>
      <c r="J32" s="153">
        <v>0</v>
      </c>
      <c r="K32" s="51"/>
    </row>
    <row r="33" hidden="1" s="1" customFormat="1" ht="14.4" customHeight="1">
      <c r="B33" s="46"/>
      <c r="C33" s="47"/>
      <c r="D33" s="47"/>
      <c r="E33" s="55" t="s">
        <v>43</v>
      </c>
      <c r="F33" s="153">
        <f>ROUND(SUM(BH83:BH124), 2)</f>
        <v>0</v>
      </c>
      <c r="G33" s="47"/>
      <c r="H33" s="47"/>
      <c r="I33" s="154">
        <v>0.14999999999999999</v>
      </c>
      <c r="J33" s="153"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53">
        <f>ROUND(SUM(BI83:BI124), 2)</f>
        <v>0</v>
      </c>
      <c r="G34" s="47"/>
      <c r="H34" s="47"/>
      <c r="I34" s="154">
        <v>0</v>
      </c>
      <c r="J34" s="153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0"/>
      <c r="J35" s="47"/>
      <c r="K35" s="51"/>
    </row>
    <row r="36" s="1" customFormat="1" ht="25.44" customHeight="1">
      <c r="B36" s="46"/>
      <c r="C36" s="155"/>
      <c r="D36" s="156" t="s">
        <v>45</v>
      </c>
      <c r="E36" s="88"/>
      <c r="F36" s="88"/>
      <c r="G36" s="157" t="s">
        <v>46</v>
      </c>
      <c r="H36" s="158" t="s">
        <v>47</v>
      </c>
      <c r="I36" s="159"/>
      <c r="J36" s="160">
        <f>SUM(J27:J34)</f>
        <v>0</v>
      </c>
      <c r="K36" s="161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2"/>
      <c r="J37" s="68"/>
      <c r="K37" s="69"/>
    </row>
    <row r="41" s="1" customFormat="1" ht="6.96" customHeight="1">
      <c r="B41" s="70"/>
      <c r="C41" s="71"/>
      <c r="D41" s="71"/>
      <c r="E41" s="71"/>
      <c r="F41" s="71"/>
      <c r="G41" s="71"/>
      <c r="H41" s="71"/>
      <c r="I41" s="163"/>
      <c r="J41" s="71"/>
      <c r="K41" s="164"/>
    </row>
    <row r="42" s="1" customFormat="1" ht="36.96" customHeight="1">
      <c r="B42" s="46"/>
      <c r="C42" s="30" t="s">
        <v>109</v>
      </c>
      <c r="D42" s="47"/>
      <c r="E42" s="47"/>
      <c r="F42" s="47"/>
      <c r="G42" s="47"/>
      <c r="H42" s="47"/>
      <c r="I42" s="140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0"/>
      <c r="J43" s="47"/>
      <c r="K43" s="51"/>
    </row>
    <row r="44" s="1" customFormat="1" ht="14.4" customHeight="1">
      <c r="B44" s="46"/>
      <c r="C44" s="40" t="s">
        <v>19</v>
      </c>
      <c r="D44" s="47"/>
      <c r="E44" s="47"/>
      <c r="F44" s="47"/>
      <c r="G44" s="47"/>
      <c r="H44" s="47"/>
      <c r="I44" s="140"/>
      <c r="J44" s="47"/>
      <c r="K44" s="51"/>
    </row>
    <row r="45" s="1" customFormat="1" ht="16.5" customHeight="1">
      <c r="B45" s="46"/>
      <c r="C45" s="47"/>
      <c r="D45" s="47"/>
      <c r="E45" s="139" t="str">
        <f>E7</f>
        <v>II/272 Starý Vestec, přeložka silnice - PD</v>
      </c>
      <c r="F45" s="40"/>
      <c r="G45" s="40"/>
      <c r="H45" s="40"/>
      <c r="I45" s="140"/>
      <c r="J45" s="47"/>
      <c r="K45" s="51"/>
    </row>
    <row r="46" s="1" customFormat="1" ht="14.4" customHeight="1">
      <c r="B46" s="46"/>
      <c r="C46" s="40" t="s">
        <v>105</v>
      </c>
      <c r="D46" s="47"/>
      <c r="E46" s="47"/>
      <c r="F46" s="47"/>
      <c r="G46" s="47"/>
      <c r="H46" s="47"/>
      <c r="I46" s="140"/>
      <c r="J46" s="47"/>
      <c r="K46" s="51"/>
    </row>
    <row r="47" s="1" customFormat="1" ht="17.25" customHeight="1">
      <c r="B47" s="46"/>
      <c r="C47" s="47"/>
      <c r="D47" s="47"/>
      <c r="E47" s="141" t="str">
        <f>E9</f>
        <v>SO 102 - PHS</v>
      </c>
      <c r="F47" s="47"/>
      <c r="G47" s="47"/>
      <c r="H47" s="47"/>
      <c r="I47" s="140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0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42" t="s">
        <v>25</v>
      </c>
      <c r="J49" s="143" t="str">
        <f>IF(J12="","",J12)</f>
        <v>12. 11. 2018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0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2" t="s">
        <v>32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30</v>
      </c>
      <c r="D52" s="47"/>
      <c r="E52" s="47"/>
      <c r="F52" s="35" t="str">
        <f>IF(E18="","",E18)</f>
        <v/>
      </c>
      <c r="G52" s="47"/>
      <c r="H52" s="47"/>
      <c r="I52" s="140"/>
      <c r="J52" s="165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0"/>
      <c r="J53" s="47"/>
      <c r="K53" s="51"/>
    </row>
    <row r="54" s="1" customFormat="1" ht="29.28" customHeight="1">
      <c r="B54" s="46"/>
      <c r="C54" s="166" t="s">
        <v>110</v>
      </c>
      <c r="D54" s="155"/>
      <c r="E54" s="155"/>
      <c r="F54" s="155"/>
      <c r="G54" s="155"/>
      <c r="H54" s="155"/>
      <c r="I54" s="167"/>
      <c r="J54" s="168" t="s">
        <v>111</v>
      </c>
      <c r="K54" s="169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0"/>
      <c r="J55" s="47"/>
      <c r="K55" s="51"/>
    </row>
    <row r="56" s="1" customFormat="1" ht="29.28" customHeight="1">
      <c r="B56" s="46"/>
      <c r="C56" s="170" t="s">
        <v>112</v>
      </c>
      <c r="D56" s="47"/>
      <c r="E56" s="47"/>
      <c r="F56" s="47"/>
      <c r="G56" s="47"/>
      <c r="H56" s="47"/>
      <c r="I56" s="140"/>
      <c r="J56" s="151">
        <f>J83</f>
        <v>0</v>
      </c>
      <c r="K56" s="51"/>
      <c r="AU56" s="24" t="s">
        <v>113</v>
      </c>
    </row>
    <row r="57" s="8" customFormat="1" ht="24.96" customHeight="1">
      <c r="B57" s="171"/>
      <c r="C57" s="172"/>
      <c r="D57" s="173" t="s">
        <v>114</v>
      </c>
      <c r="E57" s="174"/>
      <c r="F57" s="174"/>
      <c r="G57" s="174"/>
      <c r="H57" s="174"/>
      <c r="I57" s="175"/>
      <c r="J57" s="176">
        <f>J84</f>
        <v>0</v>
      </c>
      <c r="K57" s="177"/>
    </row>
    <row r="58" s="9" customFormat="1" ht="19.92" customHeight="1">
      <c r="B58" s="178"/>
      <c r="C58" s="179"/>
      <c r="D58" s="180" t="s">
        <v>116</v>
      </c>
      <c r="E58" s="181"/>
      <c r="F58" s="181"/>
      <c r="G58" s="181"/>
      <c r="H58" s="181"/>
      <c r="I58" s="182"/>
      <c r="J58" s="183">
        <f>J85</f>
        <v>0</v>
      </c>
      <c r="K58" s="184"/>
    </row>
    <row r="59" s="9" customFormat="1" ht="19.92" customHeight="1">
      <c r="B59" s="178"/>
      <c r="C59" s="179"/>
      <c r="D59" s="180" t="s">
        <v>117</v>
      </c>
      <c r="E59" s="181"/>
      <c r="F59" s="181"/>
      <c r="G59" s="181"/>
      <c r="H59" s="181"/>
      <c r="I59" s="182"/>
      <c r="J59" s="183">
        <f>J91</f>
        <v>0</v>
      </c>
      <c r="K59" s="184"/>
    </row>
    <row r="60" s="9" customFormat="1" ht="19.92" customHeight="1">
      <c r="B60" s="178"/>
      <c r="C60" s="179"/>
      <c r="D60" s="180" t="s">
        <v>539</v>
      </c>
      <c r="E60" s="181"/>
      <c r="F60" s="181"/>
      <c r="G60" s="181"/>
      <c r="H60" s="181"/>
      <c r="I60" s="182"/>
      <c r="J60" s="183">
        <f>J101</f>
        <v>0</v>
      </c>
      <c r="K60" s="184"/>
    </row>
    <row r="61" s="9" customFormat="1" ht="19.92" customHeight="1">
      <c r="B61" s="178"/>
      <c r="C61" s="179"/>
      <c r="D61" s="180" t="s">
        <v>458</v>
      </c>
      <c r="E61" s="181"/>
      <c r="F61" s="181"/>
      <c r="G61" s="181"/>
      <c r="H61" s="181"/>
      <c r="I61" s="182"/>
      <c r="J61" s="183">
        <f>J110</f>
        <v>0</v>
      </c>
      <c r="K61" s="184"/>
    </row>
    <row r="62" s="9" customFormat="1" ht="19.92" customHeight="1">
      <c r="B62" s="178"/>
      <c r="C62" s="179"/>
      <c r="D62" s="180" t="s">
        <v>119</v>
      </c>
      <c r="E62" s="181"/>
      <c r="F62" s="181"/>
      <c r="G62" s="181"/>
      <c r="H62" s="181"/>
      <c r="I62" s="182"/>
      <c r="J62" s="183">
        <f>J116</f>
        <v>0</v>
      </c>
      <c r="K62" s="184"/>
    </row>
    <row r="63" s="8" customFormat="1" ht="24.96" customHeight="1">
      <c r="B63" s="171"/>
      <c r="C63" s="172"/>
      <c r="D63" s="173" t="s">
        <v>459</v>
      </c>
      <c r="E63" s="174"/>
      <c r="F63" s="174"/>
      <c r="G63" s="174"/>
      <c r="H63" s="174"/>
      <c r="I63" s="175"/>
      <c r="J63" s="176">
        <f>J121</f>
        <v>0</v>
      </c>
      <c r="K63" s="177"/>
    </row>
    <row r="64" s="1" customFormat="1" ht="21.84" customHeight="1">
      <c r="B64" s="46"/>
      <c r="C64" s="47"/>
      <c r="D64" s="47"/>
      <c r="E64" s="47"/>
      <c r="F64" s="47"/>
      <c r="G64" s="47"/>
      <c r="H64" s="47"/>
      <c r="I64" s="140"/>
      <c r="J64" s="47"/>
      <c r="K64" s="51"/>
    </row>
    <row r="65" s="1" customFormat="1" ht="6.96" customHeight="1">
      <c r="B65" s="67"/>
      <c r="C65" s="68"/>
      <c r="D65" s="68"/>
      <c r="E65" s="68"/>
      <c r="F65" s="68"/>
      <c r="G65" s="68"/>
      <c r="H65" s="68"/>
      <c r="I65" s="162"/>
      <c r="J65" s="68"/>
      <c r="K65" s="69"/>
    </row>
    <row r="69" s="1" customFormat="1" ht="6.96" customHeight="1">
      <c r="B69" s="70"/>
      <c r="C69" s="71"/>
      <c r="D69" s="71"/>
      <c r="E69" s="71"/>
      <c r="F69" s="71"/>
      <c r="G69" s="71"/>
      <c r="H69" s="71"/>
      <c r="I69" s="163"/>
      <c r="J69" s="71"/>
      <c r="K69" s="71"/>
      <c r="L69" s="46"/>
    </row>
    <row r="70" s="1" customFormat="1" ht="36.96" customHeight="1">
      <c r="B70" s="46"/>
      <c r="C70" s="72" t="s">
        <v>120</v>
      </c>
      <c r="L70" s="46"/>
    </row>
    <row r="71" s="1" customFormat="1" ht="6.96" customHeight="1">
      <c r="B71" s="46"/>
      <c r="L71" s="46"/>
    </row>
    <row r="72" s="1" customFormat="1" ht="14.4" customHeight="1">
      <c r="B72" s="46"/>
      <c r="C72" s="74" t="s">
        <v>19</v>
      </c>
      <c r="L72" s="46"/>
    </row>
    <row r="73" s="1" customFormat="1" ht="16.5" customHeight="1">
      <c r="B73" s="46"/>
      <c r="E73" s="185" t="str">
        <f>E7</f>
        <v>II/272 Starý Vestec, přeložka silnice - PD</v>
      </c>
      <c r="F73" s="74"/>
      <c r="G73" s="74"/>
      <c r="H73" s="74"/>
      <c r="L73" s="46"/>
    </row>
    <row r="74" s="1" customFormat="1" ht="14.4" customHeight="1">
      <c r="B74" s="46"/>
      <c r="C74" s="74" t="s">
        <v>105</v>
      </c>
      <c r="L74" s="46"/>
    </row>
    <row r="75" s="1" customFormat="1" ht="17.25" customHeight="1">
      <c r="B75" s="46"/>
      <c r="E75" s="77" t="str">
        <f>E9</f>
        <v>SO 102 - PHS</v>
      </c>
      <c r="F75" s="1"/>
      <c r="G75" s="1"/>
      <c r="H75" s="1"/>
      <c r="L75" s="46"/>
    </row>
    <row r="76" s="1" customFormat="1" ht="6.96" customHeight="1">
      <c r="B76" s="46"/>
      <c r="L76" s="46"/>
    </row>
    <row r="77" s="1" customFormat="1" ht="18" customHeight="1">
      <c r="B77" s="46"/>
      <c r="C77" s="74" t="s">
        <v>23</v>
      </c>
      <c r="F77" s="186" t="str">
        <f>F12</f>
        <v xml:space="preserve"> </v>
      </c>
      <c r="I77" s="187" t="s">
        <v>25</v>
      </c>
      <c r="J77" s="79" t="str">
        <f>IF(J12="","",J12)</f>
        <v>12. 11. 2018</v>
      </c>
      <c r="L77" s="46"/>
    </row>
    <row r="78" s="1" customFormat="1" ht="6.96" customHeight="1">
      <c r="B78" s="46"/>
      <c r="L78" s="46"/>
    </row>
    <row r="79" s="1" customFormat="1">
      <c r="B79" s="46"/>
      <c r="C79" s="74" t="s">
        <v>27</v>
      </c>
      <c r="F79" s="186" t="str">
        <f>E15</f>
        <v xml:space="preserve"> </v>
      </c>
      <c r="I79" s="187" t="s">
        <v>32</v>
      </c>
      <c r="J79" s="186" t="str">
        <f>E21</f>
        <v xml:space="preserve"> </v>
      </c>
      <c r="L79" s="46"/>
    </row>
    <row r="80" s="1" customFormat="1" ht="14.4" customHeight="1">
      <c r="B80" s="46"/>
      <c r="C80" s="74" t="s">
        <v>30</v>
      </c>
      <c r="F80" s="186" t="str">
        <f>IF(E18="","",E18)</f>
        <v/>
      </c>
      <c r="L80" s="46"/>
    </row>
    <row r="81" s="1" customFormat="1" ht="10.32" customHeight="1">
      <c r="B81" s="46"/>
      <c r="L81" s="46"/>
    </row>
    <row r="82" s="10" customFormat="1" ht="29.28" customHeight="1">
      <c r="B82" s="188"/>
      <c r="C82" s="189" t="s">
        <v>121</v>
      </c>
      <c r="D82" s="190" t="s">
        <v>54</v>
      </c>
      <c r="E82" s="190" t="s">
        <v>50</v>
      </c>
      <c r="F82" s="190" t="s">
        <v>122</v>
      </c>
      <c r="G82" s="190" t="s">
        <v>123</v>
      </c>
      <c r="H82" s="190" t="s">
        <v>124</v>
      </c>
      <c r="I82" s="191" t="s">
        <v>125</v>
      </c>
      <c r="J82" s="190" t="s">
        <v>111</v>
      </c>
      <c r="K82" s="192" t="s">
        <v>126</v>
      </c>
      <c r="L82" s="188"/>
      <c r="M82" s="92" t="s">
        <v>127</v>
      </c>
      <c r="N82" s="93" t="s">
        <v>39</v>
      </c>
      <c r="O82" s="93" t="s">
        <v>128</v>
      </c>
      <c r="P82" s="93" t="s">
        <v>129</v>
      </c>
      <c r="Q82" s="93" t="s">
        <v>130</v>
      </c>
      <c r="R82" s="93" t="s">
        <v>131</v>
      </c>
      <c r="S82" s="93" t="s">
        <v>132</v>
      </c>
      <c r="T82" s="94" t="s">
        <v>133</v>
      </c>
    </row>
    <row r="83" s="1" customFormat="1" ht="29.28" customHeight="1">
      <c r="B83" s="46"/>
      <c r="C83" s="96" t="s">
        <v>112</v>
      </c>
      <c r="J83" s="193">
        <f>BK83</f>
        <v>0</v>
      </c>
      <c r="L83" s="46"/>
      <c r="M83" s="95"/>
      <c r="N83" s="82"/>
      <c r="O83" s="82"/>
      <c r="P83" s="194">
        <f>P84+P121</f>
        <v>0</v>
      </c>
      <c r="Q83" s="82"/>
      <c r="R83" s="194">
        <f>R84+R121</f>
        <v>0</v>
      </c>
      <c r="S83" s="82"/>
      <c r="T83" s="195">
        <f>T84+T121</f>
        <v>0</v>
      </c>
      <c r="AT83" s="24" t="s">
        <v>68</v>
      </c>
      <c r="AU83" s="24" t="s">
        <v>113</v>
      </c>
      <c r="BK83" s="196">
        <f>BK84+BK121</f>
        <v>0</v>
      </c>
    </row>
    <row r="84" s="11" customFormat="1" ht="37.44" customHeight="1">
      <c r="B84" s="197"/>
      <c r="D84" s="198" t="s">
        <v>68</v>
      </c>
      <c r="E84" s="199" t="s">
        <v>134</v>
      </c>
      <c r="F84" s="199" t="s">
        <v>135</v>
      </c>
      <c r="I84" s="200"/>
      <c r="J84" s="201">
        <f>BK84</f>
        <v>0</v>
      </c>
      <c r="L84" s="197"/>
      <c r="M84" s="202"/>
      <c r="N84" s="203"/>
      <c r="O84" s="203"/>
      <c r="P84" s="204">
        <f>P85+P91+P101+P110+P116</f>
        <v>0</v>
      </c>
      <c r="Q84" s="203"/>
      <c r="R84" s="204">
        <f>R85+R91+R101+R110+R116</f>
        <v>0</v>
      </c>
      <c r="S84" s="203"/>
      <c r="T84" s="205">
        <f>T85+T91+T101+T110+T116</f>
        <v>0</v>
      </c>
      <c r="AR84" s="198" t="s">
        <v>76</v>
      </c>
      <c r="AT84" s="206" t="s">
        <v>68</v>
      </c>
      <c r="AU84" s="206" t="s">
        <v>69</v>
      </c>
      <c r="AY84" s="198" t="s">
        <v>136</v>
      </c>
      <c r="BK84" s="207">
        <f>BK85+BK91+BK101+BK110+BK116</f>
        <v>0</v>
      </c>
    </row>
    <row r="85" s="11" customFormat="1" ht="19.92" customHeight="1">
      <c r="B85" s="197"/>
      <c r="D85" s="198" t="s">
        <v>68</v>
      </c>
      <c r="E85" s="208" t="s">
        <v>76</v>
      </c>
      <c r="F85" s="208" t="s">
        <v>153</v>
      </c>
      <c r="I85" s="200"/>
      <c r="J85" s="209">
        <f>BK85</f>
        <v>0</v>
      </c>
      <c r="L85" s="197"/>
      <c r="M85" s="202"/>
      <c r="N85" s="203"/>
      <c r="O85" s="203"/>
      <c r="P85" s="204">
        <f>SUM(P86:P90)</f>
        <v>0</v>
      </c>
      <c r="Q85" s="203"/>
      <c r="R85" s="204">
        <f>SUM(R86:R90)</f>
        <v>0</v>
      </c>
      <c r="S85" s="203"/>
      <c r="T85" s="205">
        <f>SUM(T86:T90)</f>
        <v>0</v>
      </c>
      <c r="AR85" s="198" t="s">
        <v>76</v>
      </c>
      <c r="AT85" s="206" t="s">
        <v>68</v>
      </c>
      <c r="AU85" s="206" t="s">
        <v>76</v>
      </c>
      <c r="AY85" s="198" t="s">
        <v>136</v>
      </c>
      <c r="BK85" s="207">
        <f>SUM(BK86:BK90)</f>
        <v>0</v>
      </c>
    </row>
    <row r="86" s="1" customFormat="1" ht="16.5" customHeight="1">
      <c r="B86" s="210"/>
      <c r="C86" s="211" t="s">
        <v>76</v>
      </c>
      <c r="D86" s="211" t="s">
        <v>138</v>
      </c>
      <c r="E86" s="212" t="s">
        <v>540</v>
      </c>
      <c r="F86" s="213" t="s">
        <v>541</v>
      </c>
      <c r="G86" s="214" t="s">
        <v>165</v>
      </c>
      <c r="H86" s="215">
        <v>3.2000000000000002</v>
      </c>
      <c r="I86" s="216"/>
      <c r="J86" s="217">
        <f>ROUND(I86*H86,2)</f>
        <v>0</v>
      </c>
      <c r="K86" s="213" t="s">
        <v>158</v>
      </c>
      <c r="L86" s="46"/>
      <c r="M86" s="218" t="s">
        <v>5</v>
      </c>
      <c r="N86" s="219" t="s">
        <v>40</v>
      </c>
      <c r="O86" s="47"/>
      <c r="P86" s="220">
        <f>O86*H86</f>
        <v>0</v>
      </c>
      <c r="Q86" s="220">
        <v>0</v>
      </c>
      <c r="R86" s="220">
        <f>Q86*H86</f>
        <v>0</v>
      </c>
      <c r="S86" s="220">
        <v>0</v>
      </c>
      <c r="T86" s="221">
        <f>S86*H86</f>
        <v>0</v>
      </c>
      <c r="AR86" s="24" t="s">
        <v>142</v>
      </c>
      <c r="AT86" s="24" t="s">
        <v>138</v>
      </c>
      <c r="AU86" s="24" t="s">
        <v>78</v>
      </c>
      <c r="AY86" s="24" t="s">
        <v>136</v>
      </c>
      <c r="BE86" s="222">
        <f>IF(N86="základní",J86,0)</f>
        <v>0</v>
      </c>
      <c r="BF86" s="222">
        <f>IF(N86="snížená",J86,0)</f>
        <v>0</v>
      </c>
      <c r="BG86" s="222">
        <f>IF(N86="zákl. přenesená",J86,0)</f>
        <v>0</v>
      </c>
      <c r="BH86" s="222">
        <f>IF(N86="sníž. přenesená",J86,0)</f>
        <v>0</v>
      </c>
      <c r="BI86" s="222">
        <f>IF(N86="nulová",J86,0)</f>
        <v>0</v>
      </c>
      <c r="BJ86" s="24" t="s">
        <v>76</v>
      </c>
      <c r="BK86" s="222">
        <f>ROUND(I86*H86,2)</f>
        <v>0</v>
      </c>
      <c r="BL86" s="24" t="s">
        <v>142</v>
      </c>
      <c r="BM86" s="24" t="s">
        <v>542</v>
      </c>
    </row>
    <row r="87" s="1" customFormat="1">
      <c r="B87" s="46"/>
      <c r="D87" s="223" t="s">
        <v>144</v>
      </c>
      <c r="F87" s="224" t="s">
        <v>541</v>
      </c>
      <c r="I87" s="225"/>
      <c r="L87" s="46"/>
      <c r="M87" s="226"/>
      <c r="N87" s="47"/>
      <c r="O87" s="47"/>
      <c r="P87" s="47"/>
      <c r="Q87" s="47"/>
      <c r="R87" s="47"/>
      <c r="S87" s="47"/>
      <c r="T87" s="85"/>
      <c r="AT87" s="24" t="s">
        <v>144</v>
      </c>
      <c r="AU87" s="24" t="s">
        <v>78</v>
      </c>
    </row>
    <row r="88" s="1" customFormat="1">
      <c r="B88" s="46"/>
      <c r="D88" s="223" t="s">
        <v>160</v>
      </c>
      <c r="F88" s="235" t="s">
        <v>543</v>
      </c>
      <c r="I88" s="225"/>
      <c r="L88" s="46"/>
      <c r="M88" s="226"/>
      <c r="N88" s="47"/>
      <c r="O88" s="47"/>
      <c r="P88" s="47"/>
      <c r="Q88" s="47"/>
      <c r="R88" s="47"/>
      <c r="S88" s="47"/>
      <c r="T88" s="85"/>
      <c r="AT88" s="24" t="s">
        <v>160</v>
      </c>
      <c r="AU88" s="24" t="s">
        <v>78</v>
      </c>
    </row>
    <row r="89" s="1" customFormat="1">
      <c r="B89" s="46"/>
      <c r="D89" s="223" t="s">
        <v>168</v>
      </c>
      <c r="F89" s="235" t="s">
        <v>544</v>
      </c>
      <c r="I89" s="225"/>
      <c r="L89" s="46"/>
      <c r="M89" s="226"/>
      <c r="N89" s="47"/>
      <c r="O89" s="47"/>
      <c r="P89" s="47"/>
      <c r="Q89" s="47"/>
      <c r="R89" s="47"/>
      <c r="S89" s="47"/>
      <c r="T89" s="85"/>
      <c r="AT89" s="24" t="s">
        <v>168</v>
      </c>
      <c r="AU89" s="24" t="s">
        <v>78</v>
      </c>
    </row>
    <row r="90" s="12" customFormat="1">
      <c r="B90" s="227"/>
      <c r="D90" s="223" t="s">
        <v>145</v>
      </c>
      <c r="E90" s="228" t="s">
        <v>5</v>
      </c>
      <c r="F90" s="229" t="s">
        <v>545</v>
      </c>
      <c r="H90" s="230">
        <v>3.2000000000000002</v>
      </c>
      <c r="I90" s="231"/>
      <c r="L90" s="227"/>
      <c r="M90" s="232"/>
      <c r="N90" s="233"/>
      <c r="O90" s="233"/>
      <c r="P90" s="233"/>
      <c r="Q90" s="233"/>
      <c r="R90" s="233"/>
      <c r="S90" s="233"/>
      <c r="T90" s="234"/>
      <c r="AT90" s="228" t="s">
        <v>145</v>
      </c>
      <c r="AU90" s="228" t="s">
        <v>78</v>
      </c>
      <c r="AV90" s="12" t="s">
        <v>78</v>
      </c>
      <c r="AW90" s="12" t="s">
        <v>33</v>
      </c>
      <c r="AX90" s="12" t="s">
        <v>76</v>
      </c>
      <c r="AY90" s="228" t="s">
        <v>136</v>
      </c>
    </row>
    <row r="91" s="11" customFormat="1" ht="29.88" customHeight="1">
      <c r="B91" s="197"/>
      <c r="D91" s="198" t="s">
        <v>68</v>
      </c>
      <c r="E91" s="208" t="s">
        <v>78</v>
      </c>
      <c r="F91" s="208" t="s">
        <v>278</v>
      </c>
      <c r="I91" s="200"/>
      <c r="J91" s="209">
        <f>BK91</f>
        <v>0</v>
      </c>
      <c r="L91" s="197"/>
      <c r="M91" s="202"/>
      <c r="N91" s="203"/>
      <c r="O91" s="203"/>
      <c r="P91" s="204">
        <f>SUM(P92:P100)</f>
        <v>0</v>
      </c>
      <c r="Q91" s="203"/>
      <c r="R91" s="204">
        <f>SUM(R92:R100)</f>
        <v>0</v>
      </c>
      <c r="S91" s="203"/>
      <c r="T91" s="205">
        <f>SUM(T92:T100)</f>
        <v>0</v>
      </c>
      <c r="AR91" s="198" t="s">
        <v>76</v>
      </c>
      <c r="AT91" s="206" t="s">
        <v>68</v>
      </c>
      <c r="AU91" s="206" t="s">
        <v>76</v>
      </c>
      <c r="AY91" s="198" t="s">
        <v>136</v>
      </c>
      <c r="BK91" s="207">
        <f>SUM(BK92:BK100)</f>
        <v>0</v>
      </c>
    </row>
    <row r="92" s="1" customFormat="1" ht="16.5" customHeight="1">
      <c r="B92" s="210"/>
      <c r="C92" s="211" t="s">
        <v>78</v>
      </c>
      <c r="D92" s="211" t="s">
        <v>138</v>
      </c>
      <c r="E92" s="212" t="s">
        <v>546</v>
      </c>
      <c r="F92" s="213" t="s">
        <v>547</v>
      </c>
      <c r="G92" s="214" t="s">
        <v>165</v>
      </c>
      <c r="H92" s="215">
        <v>18.699999999999999</v>
      </c>
      <c r="I92" s="216"/>
      <c r="J92" s="217">
        <f>ROUND(I92*H92,2)</f>
        <v>0</v>
      </c>
      <c r="K92" s="213" t="s">
        <v>158</v>
      </c>
      <c r="L92" s="46"/>
      <c r="M92" s="218" t="s">
        <v>5</v>
      </c>
      <c r="N92" s="219" t="s">
        <v>40</v>
      </c>
      <c r="O92" s="47"/>
      <c r="P92" s="220">
        <f>O92*H92</f>
        <v>0</v>
      </c>
      <c r="Q92" s="220">
        <v>0</v>
      </c>
      <c r="R92" s="220">
        <f>Q92*H92</f>
        <v>0</v>
      </c>
      <c r="S92" s="220">
        <v>0</v>
      </c>
      <c r="T92" s="221">
        <f>S92*H92</f>
        <v>0</v>
      </c>
      <c r="AR92" s="24" t="s">
        <v>142</v>
      </c>
      <c r="AT92" s="24" t="s">
        <v>138</v>
      </c>
      <c r="AU92" s="24" t="s">
        <v>78</v>
      </c>
      <c r="AY92" s="24" t="s">
        <v>136</v>
      </c>
      <c r="BE92" s="222">
        <f>IF(N92="základní",J92,0)</f>
        <v>0</v>
      </c>
      <c r="BF92" s="222">
        <f>IF(N92="snížená",J92,0)</f>
        <v>0</v>
      </c>
      <c r="BG92" s="222">
        <f>IF(N92="zákl. přenesená",J92,0)</f>
        <v>0</v>
      </c>
      <c r="BH92" s="222">
        <f>IF(N92="sníž. přenesená",J92,0)</f>
        <v>0</v>
      </c>
      <c r="BI92" s="222">
        <f>IF(N92="nulová",J92,0)</f>
        <v>0</v>
      </c>
      <c r="BJ92" s="24" t="s">
        <v>76</v>
      </c>
      <c r="BK92" s="222">
        <f>ROUND(I92*H92,2)</f>
        <v>0</v>
      </c>
      <c r="BL92" s="24" t="s">
        <v>142</v>
      </c>
      <c r="BM92" s="24" t="s">
        <v>548</v>
      </c>
    </row>
    <row r="93" s="1" customFormat="1">
      <c r="B93" s="46"/>
      <c r="D93" s="223" t="s">
        <v>144</v>
      </c>
      <c r="F93" s="224" t="s">
        <v>547</v>
      </c>
      <c r="I93" s="225"/>
      <c r="L93" s="46"/>
      <c r="M93" s="226"/>
      <c r="N93" s="47"/>
      <c r="O93" s="47"/>
      <c r="P93" s="47"/>
      <c r="Q93" s="47"/>
      <c r="R93" s="47"/>
      <c r="S93" s="47"/>
      <c r="T93" s="85"/>
      <c r="AT93" s="24" t="s">
        <v>144</v>
      </c>
      <c r="AU93" s="24" t="s">
        <v>78</v>
      </c>
    </row>
    <row r="94" s="1" customFormat="1">
      <c r="B94" s="46"/>
      <c r="D94" s="223" t="s">
        <v>160</v>
      </c>
      <c r="F94" s="235" t="s">
        <v>549</v>
      </c>
      <c r="I94" s="225"/>
      <c r="L94" s="46"/>
      <c r="M94" s="226"/>
      <c r="N94" s="47"/>
      <c r="O94" s="47"/>
      <c r="P94" s="47"/>
      <c r="Q94" s="47"/>
      <c r="R94" s="47"/>
      <c r="S94" s="47"/>
      <c r="T94" s="85"/>
      <c r="AT94" s="24" t="s">
        <v>160</v>
      </c>
      <c r="AU94" s="24" t="s">
        <v>78</v>
      </c>
    </row>
    <row r="95" s="1" customFormat="1">
      <c r="B95" s="46"/>
      <c r="D95" s="223" t="s">
        <v>168</v>
      </c>
      <c r="F95" s="235" t="s">
        <v>550</v>
      </c>
      <c r="I95" s="225"/>
      <c r="L95" s="46"/>
      <c r="M95" s="226"/>
      <c r="N95" s="47"/>
      <c r="O95" s="47"/>
      <c r="P95" s="47"/>
      <c r="Q95" s="47"/>
      <c r="R95" s="47"/>
      <c r="S95" s="47"/>
      <c r="T95" s="85"/>
      <c r="AT95" s="24" t="s">
        <v>168</v>
      </c>
      <c r="AU95" s="24" t="s">
        <v>78</v>
      </c>
    </row>
    <row r="96" s="12" customFormat="1">
      <c r="B96" s="227"/>
      <c r="D96" s="223" t="s">
        <v>145</v>
      </c>
      <c r="E96" s="228" t="s">
        <v>5</v>
      </c>
      <c r="F96" s="229" t="s">
        <v>551</v>
      </c>
      <c r="H96" s="230">
        <v>18.699999999999999</v>
      </c>
      <c r="I96" s="231"/>
      <c r="L96" s="227"/>
      <c r="M96" s="232"/>
      <c r="N96" s="233"/>
      <c r="O96" s="233"/>
      <c r="P96" s="233"/>
      <c r="Q96" s="233"/>
      <c r="R96" s="233"/>
      <c r="S96" s="233"/>
      <c r="T96" s="234"/>
      <c r="AT96" s="228" t="s">
        <v>145</v>
      </c>
      <c r="AU96" s="228" t="s">
        <v>78</v>
      </c>
      <c r="AV96" s="12" t="s">
        <v>78</v>
      </c>
      <c r="AW96" s="12" t="s">
        <v>33</v>
      </c>
      <c r="AX96" s="12" t="s">
        <v>76</v>
      </c>
      <c r="AY96" s="228" t="s">
        <v>136</v>
      </c>
    </row>
    <row r="97" s="1" customFormat="1" ht="16.5" customHeight="1">
      <c r="B97" s="210"/>
      <c r="C97" s="211" t="s">
        <v>162</v>
      </c>
      <c r="D97" s="211" t="s">
        <v>138</v>
      </c>
      <c r="E97" s="212" t="s">
        <v>552</v>
      </c>
      <c r="F97" s="213" t="s">
        <v>553</v>
      </c>
      <c r="G97" s="214" t="s">
        <v>217</v>
      </c>
      <c r="H97" s="215">
        <v>42.5</v>
      </c>
      <c r="I97" s="216"/>
      <c r="J97" s="217">
        <f>ROUND(I97*H97,2)</f>
        <v>0</v>
      </c>
      <c r="K97" s="213" t="s">
        <v>158</v>
      </c>
      <c r="L97" s="46"/>
      <c r="M97" s="218" t="s">
        <v>5</v>
      </c>
      <c r="N97" s="219" t="s">
        <v>40</v>
      </c>
      <c r="O97" s="47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AR97" s="24" t="s">
        <v>142</v>
      </c>
      <c r="AT97" s="24" t="s">
        <v>138</v>
      </c>
      <c r="AU97" s="24" t="s">
        <v>78</v>
      </c>
      <c r="AY97" s="24" t="s">
        <v>136</v>
      </c>
      <c r="BE97" s="222">
        <f>IF(N97="základní",J97,0)</f>
        <v>0</v>
      </c>
      <c r="BF97" s="222">
        <f>IF(N97="snížená",J97,0)</f>
        <v>0</v>
      </c>
      <c r="BG97" s="222">
        <f>IF(N97="zákl. přenesená",J97,0)</f>
        <v>0</v>
      </c>
      <c r="BH97" s="222">
        <f>IF(N97="sníž. přenesená",J97,0)</f>
        <v>0</v>
      </c>
      <c r="BI97" s="222">
        <f>IF(N97="nulová",J97,0)</f>
        <v>0</v>
      </c>
      <c r="BJ97" s="24" t="s">
        <v>76</v>
      </c>
      <c r="BK97" s="222">
        <f>ROUND(I97*H97,2)</f>
        <v>0</v>
      </c>
      <c r="BL97" s="24" t="s">
        <v>142</v>
      </c>
      <c r="BM97" s="24" t="s">
        <v>554</v>
      </c>
    </row>
    <row r="98" s="1" customFormat="1">
      <c r="B98" s="46"/>
      <c r="D98" s="223" t="s">
        <v>144</v>
      </c>
      <c r="F98" s="224" t="s">
        <v>553</v>
      </c>
      <c r="I98" s="225"/>
      <c r="L98" s="46"/>
      <c r="M98" s="226"/>
      <c r="N98" s="47"/>
      <c r="O98" s="47"/>
      <c r="P98" s="47"/>
      <c r="Q98" s="47"/>
      <c r="R98" s="47"/>
      <c r="S98" s="47"/>
      <c r="T98" s="85"/>
      <c r="AT98" s="24" t="s">
        <v>144</v>
      </c>
      <c r="AU98" s="24" t="s">
        <v>78</v>
      </c>
    </row>
    <row r="99" s="1" customFormat="1">
      <c r="B99" s="46"/>
      <c r="D99" s="223" t="s">
        <v>160</v>
      </c>
      <c r="F99" s="235" t="s">
        <v>555</v>
      </c>
      <c r="I99" s="225"/>
      <c r="L99" s="46"/>
      <c r="M99" s="226"/>
      <c r="N99" s="47"/>
      <c r="O99" s="47"/>
      <c r="P99" s="47"/>
      <c r="Q99" s="47"/>
      <c r="R99" s="47"/>
      <c r="S99" s="47"/>
      <c r="T99" s="85"/>
      <c r="AT99" s="24" t="s">
        <v>160</v>
      </c>
      <c r="AU99" s="24" t="s">
        <v>78</v>
      </c>
    </row>
    <row r="100" s="12" customFormat="1">
      <c r="B100" s="227"/>
      <c r="D100" s="223" t="s">
        <v>145</v>
      </c>
      <c r="E100" s="228" t="s">
        <v>5</v>
      </c>
      <c r="F100" s="229" t="s">
        <v>556</v>
      </c>
      <c r="H100" s="230">
        <v>42.5</v>
      </c>
      <c r="I100" s="231"/>
      <c r="L100" s="227"/>
      <c r="M100" s="232"/>
      <c r="N100" s="233"/>
      <c r="O100" s="233"/>
      <c r="P100" s="233"/>
      <c r="Q100" s="233"/>
      <c r="R100" s="233"/>
      <c r="S100" s="233"/>
      <c r="T100" s="234"/>
      <c r="AT100" s="228" t="s">
        <v>145</v>
      </c>
      <c r="AU100" s="228" t="s">
        <v>78</v>
      </c>
      <c r="AV100" s="12" t="s">
        <v>78</v>
      </c>
      <c r="AW100" s="12" t="s">
        <v>33</v>
      </c>
      <c r="AX100" s="12" t="s">
        <v>76</v>
      </c>
      <c r="AY100" s="228" t="s">
        <v>136</v>
      </c>
    </row>
    <row r="101" s="11" customFormat="1" ht="29.88" customHeight="1">
      <c r="B101" s="197"/>
      <c r="D101" s="198" t="s">
        <v>68</v>
      </c>
      <c r="E101" s="208" t="s">
        <v>162</v>
      </c>
      <c r="F101" s="208" t="s">
        <v>557</v>
      </c>
      <c r="I101" s="200"/>
      <c r="J101" s="209">
        <f>BK101</f>
        <v>0</v>
      </c>
      <c r="L101" s="197"/>
      <c r="M101" s="202"/>
      <c r="N101" s="203"/>
      <c r="O101" s="203"/>
      <c r="P101" s="204">
        <f>SUM(P102:P109)</f>
        <v>0</v>
      </c>
      <c r="Q101" s="203"/>
      <c r="R101" s="204">
        <f>SUM(R102:R109)</f>
        <v>0</v>
      </c>
      <c r="S101" s="203"/>
      <c r="T101" s="205">
        <f>SUM(T102:T109)</f>
        <v>0</v>
      </c>
      <c r="AR101" s="198" t="s">
        <v>76</v>
      </c>
      <c r="AT101" s="206" t="s">
        <v>68</v>
      </c>
      <c r="AU101" s="206" t="s">
        <v>76</v>
      </c>
      <c r="AY101" s="198" t="s">
        <v>136</v>
      </c>
      <c r="BK101" s="207">
        <f>SUM(BK102:BK109)</f>
        <v>0</v>
      </c>
    </row>
    <row r="102" s="1" customFormat="1" ht="16.5" customHeight="1">
      <c r="B102" s="210"/>
      <c r="C102" s="211" t="s">
        <v>142</v>
      </c>
      <c r="D102" s="211" t="s">
        <v>138</v>
      </c>
      <c r="E102" s="212" t="s">
        <v>558</v>
      </c>
      <c r="F102" s="213" t="s">
        <v>559</v>
      </c>
      <c r="G102" s="214" t="s">
        <v>165</v>
      </c>
      <c r="H102" s="215">
        <v>4.4029999999999996</v>
      </c>
      <c r="I102" s="216"/>
      <c r="J102" s="217">
        <f>ROUND(I102*H102,2)</f>
        <v>0</v>
      </c>
      <c r="K102" s="213" t="s">
        <v>158</v>
      </c>
      <c r="L102" s="46"/>
      <c r="M102" s="218" t="s">
        <v>5</v>
      </c>
      <c r="N102" s="219" t="s">
        <v>40</v>
      </c>
      <c r="O102" s="47"/>
      <c r="P102" s="220">
        <f>O102*H102</f>
        <v>0</v>
      </c>
      <c r="Q102" s="220">
        <v>0</v>
      </c>
      <c r="R102" s="220">
        <f>Q102*H102</f>
        <v>0</v>
      </c>
      <c r="S102" s="220">
        <v>0</v>
      </c>
      <c r="T102" s="221">
        <f>S102*H102</f>
        <v>0</v>
      </c>
      <c r="AR102" s="24" t="s">
        <v>142</v>
      </c>
      <c r="AT102" s="24" t="s">
        <v>138</v>
      </c>
      <c r="AU102" s="24" t="s">
        <v>78</v>
      </c>
      <c r="AY102" s="24" t="s">
        <v>136</v>
      </c>
      <c r="BE102" s="222">
        <f>IF(N102="základní",J102,0)</f>
        <v>0</v>
      </c>
      <c r="BF102" s="222">
        <f>IF(N102="snížená",J102,0)</f>
        <v>0</v>
      </c>
      <c r="BG102" s="222">
        <f>IF(N102="zákl. přenesená",J102,0)</f>
        <v>0</v>
      </c>
      <c r="BH102" s="222">
        <f>IF(N102="sníž. přenesená",J102,0)</f>
        <v>0</v>
      </c>
      <c r="BI102" s="222">
        <f>IF(N102="nulová",J102,0)</f>
        <v>0</v>
      </c>
      <c r="BJ102" s="24" t="s">
        <v>76</v>
      </c>
      <c r="BK102" s="222">
        <f>ROUND(I102*H102,2)</f>
        <v>0</v>
      </c>
      <c r="BL102" s="24" t="s">
        <v>142</v>
      </c>
      <c r="BM102" s="24" t="s">
        <v>560</v>
      </c>
    </row>
    <row r="103" s="1" customFormat="1">
      <c r="B103" s="46"/>
      <c r="D103" s="223" t="s">
        <v>144</v>
      </c>
      <c r="F103" s="224" t="s">
        <v>559</v>
      </c>
      <c r="I103" s="225"/>
      <c r="L103" s="46"/>
      <c r="M103" s="226"/>
      <c r="N103" s="47"/>
      <c r="O103" s="47"/>
      <c r="P103" s="47"/>
      <c r="Q103" s="47"/>
      <c r="R103" s="47"/>
      <c r="S103" s="47"/>
      <c r="T103" s="85"/>
      <c r="AT103" s="24" t="s">
        <v>144</v>
      </c>
      <c r="AU103" s="24" t="s">
        <v>78</v>
      </c>
    </row>
    <row r="104" s="1" customFormat="1">
      <c r="B104" s="46"/>
      <c r="D104" s="223" t="s">
        <v>160</v>
      </c>
      <c r="F104" s="235" t="s">
        <v>561</v>
      </c>
      <c r="I104" s="225"/>
      <c r="L104" s="46"/>
      <c r="M104" s="226"/>
      <c r="N104" s="47"/>
      <c r="O104" s="47"/>
      <c r="P104" s="47"/>
      <c r="Q104" s="47"/>
      <c r="R104" s="47"/>
      <c r="S104" s="47"/>
      <c r="T104" s="85"/>
      <c r="AT104" s="24" t="s">
        <v>160</v>
      </c>
      <c r="AU104" s="24" t="s">
        <v>78</v>
      </c>
    </row>
    <row r="105" s="12" customFormat="1">
      <c r="B105" s="227"/>
      <c r="D105" s="223" t="s">
        <v>145</v>
      </c>
      <c r="E105" s="228" t="s">
        <v>5</v>
      </c>
      <c r="F105" s="229" t="s">
        <v>562</v>
      </c>
      <c r="H105" s="230">
        <v>4.4029999999999996</v>
      </c>
      <c r="I105" s="231"/>
      <c r="L105" s="227"/>
      <c r="M105" s="232"/>
      <c r="N105" s="233"/>
      <c r="O105" s="233"/>
      <c r="P105" s="233"/>
      <c r="Q105" s="233"/>
      <c r="R105" s="233"/>
      <c r="S105" s="233"/>
      <c r="T105" s="234"/>
      <c r="AT105" s="228" t="s">
        <v>145</v>
      </c>
      <c r="AU105" s="228" t="s">
        <v>78</v>
      </c>
      <c r="AV105" s="12" t="s">
        <v>78</v>
      </c>
      <c r="AW105" s="12" t="s">
        <v>33</v>
      </c>
      <c r="AX105" s="12" t="s">
        <v>76</v>
      </c>
      <c r="AY105" s="228" t="s">
        <v>136</v>
      </c>
    </row>
    <row r="106" s="1" customFormat="1" ht="25.5" customHeight="1">
      <c r="B106" s="210"/>
      <c r="C106" s="211" t="s">
        <v>175</v>
      </c>
      <c r="D106" s="211" t="s">
        <v>138</v>
      </c>
      <c r="E106" s="212" t="s">
        <v>563</v>
      </c>
      <c r="F106" s="213" t="s">
        <v>564</v>
      </c>
      <c r="G106" s="214" t="s">
        <v>266</v>
      </c>
      <c r="H106" s="215">
        <v>147.84</v>
      </c>
      <c r="I106" s="216"/>
      <c r="J106" s="217">
        <f>ROUND(I106*H106,2)</f>
        <v>0</v>
      </c>
      <c r="K106" s="213" t="s">
        <v>5</v>
      </c>
      <c r="L106" s="46"/>
      <c r="M106" s="218" t="s">
        <v>5</v>
      </c>
      <c r="N106" s="219" t="s">
        <v>40</v>
      </c>
      <c r="O106" s="47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AR106" s="24" t="s">
        <v>142</v>
      </c>
      <c r="AT106" s="24" t="s">
        <v>138</v>
      </c>
      <c r="AU106" s="24" t="s">
        <v>78</v>
      </c>
      <c r="AY106" s="24" t="s">
        <v>136</v>
      </c>
      <c r="BE106" s="222">
        <f>IF(N106="základní",J106,0)</f>
        <v>0</v>
      </c>
      <c r="BF106" s="222">
        <f>IF(N106="snížená",J106,0)</f>
        <v>0</v>
      </c>
      <c r="BG106" s="222">
        <f>IF(N106="zákl. přenesená",J106,0)</f>
        <v>0</v>
      </c>
      <c r="BH106" s="222">
        <f>IF(N106="sníž. přenesená",J106,0)</f>
        <v>0</v>
      </c>
      <c r="BI106" s="222">
        <f>IF(N106="nulová",J106,0)</f>
        <v>0</v>
      </c>
      <c r="BJ106" s="24" t="s">
        <v>76</v>
      </c>
      <c r="BK106" s="222">
        <f>ROUND(I106*H106,2)</f>
        <v>0</v>
      </c>
      <c r="BL106" s="24" t="s">
        <v>142</v>
      </c>
      <c r="BM106" s="24" t="s">
        <v>565</v>
      </c>
    </row>
    <row r="107" s="1" customFormat="1">
      <c r="B107" s="46"/>
      <c r="D107" s="223" t="s">
        <v>144</v>
      </c>
      <c r="F107" s="224" t="s">
        <v>566</v>
      </c>
      <c r="I107" s="225"/>
      <c r="L107" s="46"/>
      <c r="M107" s="226"/>
      <c r="N107" s="47"/>
      <c r="O107" s="47"/>
      <c r="P107" s="47"/>
      <c r="Q107" s="47"/>
      <c r="R107" s="47"/>
      <c r="S107" s="47"/>
      <c r="T107" s="85"/>
      <c r="AT107" s="24" t="s">
        <v>144</v>
      </c>
      <c r="AU107" s="24" t="s">
        <v>78</v>
      </c>
    </row>
    <row r="108" s="1" customFormat="1">
      <c r="B108" s="46"/>
      <c r="D108" s="223" t="s">
        <v>168</v>
      </c>
      <c r="F108" s="235" t="s">
        <v>567</v>
      </c>
      <c r="I108" s="225"/>
      <c r="L108" s="46"/>
      <c r="M108" s="226"/>
      <c r="N108" s="47"/>
      <c r="O108" s="47"/>
      <c r="P108" s="47"/>
      <c r="Q108" s="47"/>
      <c r="R108" s="47"/>
      <c r="S108" s="47"/>
      <c r="T108" s="85"/>
      <c r="AT108" s="24" t="s">
        <v>168</v>
      </c>
      <c r="AU108" s="24" t="s">
        <v>78</v>
      </c>
    </row>
    <row r="109" s="12" customFormat="1">
      <c r="B109" s="227"/>
      <c r="D109" s="223" t="s">
        <v>145</v>
      </c>
      <c r="E109" s="228" t="s">
        <v>5</v>
      </c>
      <c r="F109" s="229" t="s">
        <v>568</v>
      </c>
      <c r="H109" s="230">
        <v>147.84</v>
      </c>
      <c r="I109" s="231"/>
      <c r="L109" s="227"/>
      <c r="M109" s="232"/>
      <c r="N109" s="233"/>
      <c r="O109" s="233"/>
      <c r="P109" s="233"/>
      <c r="Q109" s="233"/>
      <c r="R109" s="233"/>
      <c r="S109" s="233"/>
      <c r="T109" s="234"/>
      <c r="AT109" s="228" t="s">
        <v>145</v>
      </c>
      <c r="AU109" s="228" t="s">
        <v>78</v>
      </c>
      <c r="AV109" s="12" t="s">
        <v>78</v>
      </c>
      <c r="AW109" s="12" t="s">
        <v>33</v>
      </c>
      <c r="AX109" s="12" t="s">
        <v>76</v>
      </c>
      <c r="AY109" s="228" t="s">
        <v>136</v>
      </c>
    </row>
    <row r="110" s="11" customFormat="1" ht="29.88" customHeight="1">
      <c r="B110" s="197"/>
      <c r="D110" s="198" t="s">
        <v>68</v>
      </c>
      <c r="E110" s="208" t="s">
        <v>142</v>
      </c>
      <c r="F110" s="208" t="s">
        <v>479</v>
      </c>
      <c r="I110" s="200"/>
      <c r="J110" s="209">
        <f>BK110</f>
        <v>0</v>
      </c>
      <c r="L110" s="197"/>
      <c r="M110" s="202"/>
      <c r="N110" s="203"/>
      <c r="O110" s="203"/>
      <c r="P110" s="204">
        <f>SUM(P111:P115)</f>
        <v>0</v>
      </c>
      <c r="Q110" s="203"/>
      <c r="R110" s="204">
        <f>SUM(R111:R115)</f>
        <v>0</v>
      </c>
      <c r="S110" s="203"/>
      <c r="T110" s="205">
        <f>SUM(T111:T115)</f>
        <v>0</v>
      </c>
      <c r="AR110" s="198" t="s">
        <v>76</v>
      </c>
      <c r="AT110" s="206" t="s">
        <v>68</v>
      </c>
      <c r="AU110" s="206" t="s">
        <v>76</v>
      </c>
      <c r="AY110" s="198" t="s">
        <v>136</v>
      </c>
      <c r="BK110" s="207">
        <f>SUM(BK111:BK115)</f>
        <v>0</v>
      </c>
    </row>
    <row r="111" s="1" customFormat="1" ht="16.5" customHeight="1">
      <c r="B111" s="210"/>
      <c r="C111" s="211" t="s">
        <v>182</v>
      </c>
      <c r="D111" s="211" t="s">
        <v>138</v>
      </c>
      <c r="E111" s="212" t="s">
        <v>569</v>
      </c>
      <c r="F111" s="213" t="s">
        <v>570</v>
      </c>
      <c r="G111" s="214" t="s">
        <v>165</v>
      </c>
      <c r="H111" s="215">
        <v>4.4349999999999996</v>
      </c>
      <c r="I111" s="216"/>
      <c r="J111" s="217">
        <f>ROUND(I111*H111,2)</f>
        <v>0</v>
      </c>
      <c r="K111" s="213" t="s">
        <v>158</v>
      </c>
      <c r="L111" s="46"/>
      <c r="M111" s="218" t="s">
        <v>5</v>
      </c>
      <c r="N111" s="219" t="s">
        <v>40</v>
      </c>
      <c r="O111" s="47"/>
      <c r="P111" s="220">
        <f>O111*H111</f>
        <v>0</v>
      </c>
      <c r="Q111" s="220">
        <v>0</v>
      </c>
      <c r="R111" s="220">
        <f>Q111*H111</f>
        <v>0</v>
      </c>
      <c r="S111" s="220">
        <v>0</v>
      </c>
      <c r="T111" s="221">
        <f>S111*H111</f>
        <v>0</v>
      </c>
      <c r="AR111" s="24" t="s">
        <v>142</v>
      </c>
      <c r="AT111" s="24" t="s">
        <v>138</v>
      </c>
      <c r="AU111" s="24" t="s">
        <v>78</v>
      </c>
      <c r="AY111" s="24" t="s">
        <v>136</v>
      </c>
      <c r="BE111" s="222">
        <f>IF(N111="základní",J111,0)</f>
        <v>0</v>
      </c>
      <c r="BF111" s="222">
        <f>IF(N111="snížená",J111,0)</f>
        <v>0</v>
      </c>
      <c r="BG111" s="222">
        <f>IF(N111="zákl. přenesená",J111,0)</f>
        <v>0</v>
      </c>
      <c r="BH111" s="222">
        <f>IF(N111="sníž. přenesená",J111,0)</f>
        <v>0</v>
      </c>
      <c r="BI111" s="222">
        <f>IF(N111="nulová",J111,0)</f>
        <v>0</v>
      </c>
      <c r="BJ111" s="24" t="s">
        <v>76</v>
      </c>
      <c r="BK111" s="222">
        <f>ROUND(I111*H111,2)</f>
        <v>0</v>
      </c>
      <c r="BL111" s="24" t="s">
        <v>142</v>
      </c>
      <c r="BM111" s="24" t="s">
        <v>571</v>
      </c>
    </row>
    <row r="112" s="1" customFormat="1">
      <c r="B112" s="46"/>
      <c r="D112" s="223" t="s">
        <v>144</v>
      </c>
      <c r="F112" s="224" t="s">
        <v>570</v>
      </c>
      <c r="I112" s="225"/>
      <c r="L112" s="46"/>
      <c r="M112" s="226"/>
      <c r="N112" s="47"/>
      <c r="O112" s="47"/>
      <c r="P112" s="47"/>
      <c r="Q112" s="47"/>
      <c r="R112" s="47"/>
      <c r="S112" s="47"/>
      <c r="T112" s="85"/>
      <c r="AT112" s="24" t="s">
        <v>144</v>
      </c>
      <c r="AU112" s="24" t="s">
        <v>78</v>
      </c>
    </row>
    <row r="113" s="1" customFormat="1">
      <c r="B113" s="46"/>
      <c r="D113" s="223" t="s">
        <v>160</v>
      </c>
      <c r="F113" s="235" t="s">
        <v>572</v>
      </c>
      <c r="I113" s="225"/>
      <c r="L113" s="46"/>
      <c r="M113" s="226"/>
      <c r="N113" s="47"/>
      <c r="O113" s="47"/>
      <c r="P113" s="47"/>
      <c r="Q113" s="47"/>
      <c r="R113" s="47"/>
      <c r="S113" s="47"/>
      <c r="T113" s="85"/>
      <c r="AT113" s="24" t="s">
        <v>160</v>
      </c>
      <c r="AU113" s="24" t="s">
        <v>78</v>
      </c>
    </row>
    <row r="114" s="1" customFormat="1">
      <c r="B114" s="46"/>
      <c r="D114" s="223" t="s">
        <v>168</v>
      </c>
      <c r="F114" s="235" t="s">
        <v>573</v>
      </c>
      <c r="I114" s="225"/>
      <c r="L114" s="46"/>
      <c r="M114" s="226"/>
      <c r="N114" s="47"/>
      <c r="O114" s="47"/>
      <c r="P114" s="47"/>
      <c r="Q114" s="47"/>
      <c r="R114" s="47"/>
      <c r="S114" s="47"/>
      <c r="T114" s="85"/>
      <c r="AT114" s="24" t="s">
        <v>168</v>
      </c>
      <c r="AU114" s="24" t="s">
        <v>78</v>
      </c>
    </row>
    <row r="115" s="12" customFormat="1">
      <c r="B115" s="227"/>
      <c r="D115" s="223" t="s">
        <v>145</v>
      </c>
      <c r="E115" s="228" t="s">
        <v>5</v>
      </c>
      <c r="F115" s="229" t="s">
        <v>574</v>
      </c>
      <c r="H115" s="230">
        <v>4.4349999999999996</v>
      </c>
      <c r="I115" s="231"/>
      <c r="L115" s="227"/>
      <c r="M115" s="232"/>
      <c r="N115" s="233"/>
      <c r="O115" s="233"/>
      <c r="P115" s="233"/>
      <c r="Q115" s="233"/>
      <c r="R115" s="233"/>
      <c r="S115" s="233"/>
      <c r="T115" s="234"/>
      <c r="AT115" s="228" t="s">
        <v>145</v>
      </c>
      <c r="AU115" s="228" t="s">
        <v>78</v>
      </c>
      <c r="AV115" s="12" t="s">
        <v>78</v>
      </c>
      <c r="AW115" s="12" t="s">
        <v>33</v>
      </c>
      <c r="AX115" s="12" t="s">
        <v>76</v>
      </c>
      <c r="AY115" s="228" t="s">
        <v>136</v>
      </c>
    </row>
    <row r="116" s="11" customFormat="1" ht="29.88" customHeight="1">
      <c r="B116" s="197"/>
      <c r="D116" s="198" t="s">
        <v>68</v>
      </c>
      <c r="E116" s="208" t="s">
        <v>214</v>
      </c>
      <c r="F116" s="208" t="s">
        <v>375</v>
      </c>
      <c r="I116" s="200"/>
      <c r="J116" s="209">
        <f>BK116</f>
        <v>0</v>
      </c>
      <c r="L116" s="197"/>
      <c r="M116" s="202"/>
      <c r="N116" s="203"/>
      <c r="O116" s="203"/>
      <c r="P116" s="204">
        <f>SUM(P117:P120)</f>
        <v>0</v>
      </c>
      <c r="Q116" s="203"/>
      <c r="R116" s="204">
        <f>SUM(R117:R120)</f>
        <v>0</v>
      </c>
      <c r="S116" s="203"/>
      <c r="T116" s="205">
        <f>SUM(T117:T120)</f>
        <v>0</v>
      </c>
      <c r="AR116" s="198" t="s">
        <v>76</v>
      </c>
      <c r="AT116" s="206" t="s">
        <v>68</v>
      </c>
      <c r="AU116" s="206" t="s">
        <v>76</v>
      </c>
      <c r="AY116" s="198" t="s">
        <v>136</v>
      </c>
      <c r="BK116" s="207">
        <f>SUM(BK117:BK120)</f>
        <v>0</v>
      </c>
    </row>
    <row r="117" s="1" customFormat="1" ht="16.5" customHeight="1">
      <c r="B117" s="210"/>
      <c r="C117" s="211" t="s">
        <v>200</v>
      </c>
      <c r="D117" s="211" t="s">
        <v>138</v>
      </c>
      <c r="E117" s="212" t="s">
        <v>575</v>
      </c>
      <c r="F117" s="213" t="s">
        <v>576</v>
      </c>
      <c r="G117" s="214" t="s">
        <v>577</v>
      </c>
      <c r="H117" s="215">
        <v>160</v>
      </c>
      <c r="I117" s="216"/>
      <c r="J117" s="217">
        <f>ROUND(I117*H117,2)</f>
        <v>0</v>
      </c>
      <c r="K117" s="213" t="s">
        <v>158</v>
      </c>
      <c r="L117" s="46"/>
      <c r="M117" s="218" t="s">
        <v>5</v>
      </c>
      <c r="N117" s="219" t="s">
        <v>40</v>
      </c>
      <c r="O117" s="47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AR117" s="24" t="s">
        <v>142</v>
      </c>
      <c r="AT117" s="24" t="s">
        <v>138</v>
      </c>
      <c r="AU117" s="24" t="s">
        <v>78</v>
      </c>
      <c r="AY117" s="24" t="s">
        <v>136</v>
      </c>
      <c r="BE117" s="222">
        <f>IF(N117="základní",J117,0)</f>
        <v>0</v>
      </c>
      <c r="BF117" s="222">
        <f>IF(N117="snížená",J117,0)</f>
        <v>0</v>
      </c>
      <c r="BG117" s="222">
        <f>IF(N117="zákl. přenesená",J117,0)</f>
        <v>0</v>
      </c>
      <c r="BH117" s="222">
        <f>IF(N117="sníž. přenesená",J117,0)</f>
        <v>0</v>
      </c>
      <c r="BI117" s="222">
        <f>IF(N117="nulová",J117,0)</f>
        <v>0</v>
      </c>
      <c r="BJ117" s="24" t="s">
        <v>76</v>
      </c>
      <c r="BK117" s="222">
        <f>ROUND(I117*H117,2)</f>
        <v>0</v>
      </c>
      <c r="BL117" s="24" t="s">
        <v>142</v>
      </c>
      <c r="BM117" s="24" t="s">
        <v>578</v>
      </c>
    </row>
    <row r="118" s="1" customFormat="1">
      <c r="B118" s="46"/>
      <c r="D118" s="223" t="s">
        <v>144</v>
      </c>
      <c r="F118" s="224" t="s">
        <v>576</v>
      </c>
      <c r="I118" s="225"/>
      <c r="L118" s="46"/>
      <c r="M118" s="226"/>
      <c r="N118" s="47"/>
      <c r="O118" s="47"/>
      <c r="P118" s="47"/>
      <c r="Q118" s="47"/>
      <c r="R118" s="47"/>
      <c r="S118" s="47"/>
      <c r="T118" s="85"/>
      <c r="AT118" s="24" t="s">
        <v>144</v>
      </c>
      <c r="AU118" s="24" t="s">
        <v>78</v>
      </c>
    </row>
    <row r="119" s="1" customFormat="1">
      <c r="B119" s="46"/>
      <c r="D119" s="223" t="s">
        <v>160</v>
      </c>
      <c r="F119" s="235" t="s">
        <v>579</v>
      </c>
      <c r="I119" s="225"/>
      <c r="L119" s="46"/>
      <c r="M119" s="226"/>
      <c r="N119" s="47"/>
      <c r="O119" s="47"/>
      <c r="P119" s="47"/>
      <c r="Q119" s="47"/>
      <c r="R119" s="47"/>
      <c r="S119" s="47"/>
      <c r="T119" s="85"/>
      <c r="AT119" s="24" t="s">
        <v>160</v>
      </c>
      <c r="AU119" s="24" t="s">
        <v>78</v>
      </c>
    </row>
    <row r="120" s="12" customFormat="1">
      <c r="B120" s="227"/>
      <c r="D120" s="223" t="s">
        <v>145</v>
      </c>
      <c r="E120" s="228" t="s">
        <v>5</v>
      </c>
      <c r="F120" s="229" t="s">
        <v>580</v>
      </c>
      <c r="H120" s="230">
        <v>160</v>
      </c>
      <c r="I120" s="231"/>
      <c r="L120" s="227"/>
      <c r="M120" s="232"/>
      <c r="N120" s="233"/>
      <c r="O120" s="233"/>
      <c r="P120" s="233"/>
      <c r="Q120" s="233"/>
      <c r="R120" s="233"/>
      <c r="S120" s="233"/>
      <c r="T120" s="234"/>
      <c r="AT120" s="228" t="s">
        <v>145</v>
      </c>
      <c r="AU120" s="228" t="s">
        <v>78</v>
      </c>
      <c r="AV120" s="12" t="s">
        <v>78</v>
      </c>
      <c r="AW120" s="12" t="s">
        <v>33</v>
      </c>
      <c r="AX120" s="12" t="s">
        <v>76</v>
      </c>
      <c r="AY120" s="228" t="s">
        <v>136</v>
      </c>
    </row>
    <row r="121" s="11" customFormat="1" ht="37.44" customHeight="1">
      <c r="B121" s="197"/>
      <c r="D121" s="198" t="s">
        <v>68</v>
      </c>
      <c r="E121" s="199" t="s">
        <v>496</v>
      </c>
      <c r="F121" s="199" t="s">
        <v>497</v>
      </c>
      <c r="I121" s="200"/>
      <c r="J121" s="201">
        <f>BK121</f>
        <v>0</v>
      </c>
      <c r="L121" s="197"/>
      <c r="M121" s="202"/>
      <c r="N121" s="203"/>
      <c r="O121" s="203"/>
      <c r="P121" s="204">
        <f>SUM(P122:P124)</f>
        <v>0</v>
      </c>
      <c r="Q121" s="203"/>
      <c r="R121" s="204">
        <f>SUM(R122:R124)</f>
        <v>0</v>
      </c>
      <c r="S121" s="203"/>
      <c r="T121" s="205">
        <f>SUM(T122:T124)</f>
        <v>0</v>
      </c>
      <c r="AR121" s="198" t="s">
        <v>142</v>
      </c>
      <c r="AT121" s="206" t="s">
        <v>68</v>
      </c>
      <c r="AU121" s="206" t="s">
        <v>69</v>
      </c>
      <c r="AY121" s="198" t="s">
        <v>136</v>
      </c>
      <c r="BK121" s="207">
        <f>SUM(BK122:BK124)</f>
        <v>0</v>
      </c>
    </row>
    <row r="122" s="1" customFormat="1" ht="16.5" customHeight="1">
      <c r="B122" s="210"/>
      <c r="C122" s="211" t="s">
        <v>205</v>
      </c>
      <c r="D122" s="211" t="s">
        <v>138</v>
      </c>
      <c r="E122" s="212" t="s">
        <v>139</v>
      </c>
      <c r="F122" s="213" t="s">
        <v>140</v>
      </c>
      <c r="G122" s="214" t="s">
        <v>141</v>
      </c>
      <c r="H122" s="215">
        <v>33.659999999999997</v>
      </c>
      <c r="I122" s="216"/>
      <c r="J122" s="217">
        <f>ROUND(I122*H122,2)</f>
        <v>0</v>
      </c>
      <c r="K122" s="213" t="s">
        <v>5</v>
      </c>
      <c r="L122" s="46"/>
      <c r="M122" s="218" t="s">
        <v>5</v>
      </c>
      <c r="N122" s="219" t="s">
        <v>40</v>
      </c>
      <c r="O122" s="47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AR122" s="24" t="s">
        <v>581</v>
      </c>
      <c r="AT122" s="24" t="s">
        <v>138</v>
      </c>
      <c r="AU122" s="24" t="s">
        <v>76</v>
      </c>
      <c r="AY122" s="24" t="s">
        <v>136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24" t="s">
        <v>76</v>
      </c>
      <c r="BK122" s="222">
        <f>ROUND(I122*H122,2)</f>
        <v>0</v>
      </c>
      <c r="BL122" s="24" t="s">
        <v>581</v>
      </c>
      <c r="BM122" s="24" t="s">
        <v>582</v>
      </c>
    </row>
    <row r="123" s="1" customFormat="1">
      <c r="B123" s="46"/>
      <c r="D123" s="223" t="s">
        <v>144</v>
      </c>
      <c r="F123" s="224" t="s">
        <v>150</v>
      </c>
      <c r="I123" s="225"/>
      <c r="L123" s="46"/>
      <c r="M123" s="226"/>
      <c r="N123" s="47"/>
      <c r="O123" s="47"/>
      <c r="P123" s="47"/>
      <c r="Q123" s="47"/>
      <c r="R123" s="47"/>
      <c r="S123" s="47"/>
      <c r="T123" s="85"/>
      <c r="AT123" s="24" t="s">
        <v>144</v>
      </c>
      <c r="AU123" s="24" t="s">
        <v>76</v>
      </c>
    </row>
    <row r="124" s="12" customFormat="1">
      <c r="B124" s="227"/>
      <c r="D124" s="223" t="s">
        <v>145</v>
      </c>
      <c r="E124" s="228" t="s">
        <v>5</v>
      </c>
      <c r="F124" s="229" t="s">
        <v>583</v>
      </c>
      <c r="H124" s="230">
        <v>33.659999999999997</v>
      </c>
      <c r="I124" s="231"/>
      <c r="L124" s="227"/>
      <c r="M124" s="243"/>
      <c r="N124" s="244"/>
      <c r="O124" s="244"/>
      <c r="P124" s="244"/>
      <c r="Q124" s="244"/>
      <c r="R124" s="244"/>
      <c r="S124" s="244"/>
      <c r="T124" s="245"/>
      <c r="AT124" s="228" t="s">
        <v>145</v>
      </c>
      <c r="AU124" s="228" t="s">
        <v>76</v>
      </c>
      <c r="AV124" s="12" t="s">
        <v>78</v>
      </c>
      <c r="AW124" s="12" t="s">
        <v>33</v>
      </c>
      <c r="AX124" s="12" t="s">
        <v>76</v>
      </c>
      <c r="AY124" s="228" t="s">
        <v>136</v>
      </c>
    </row>
    <row r="125" s="1" customFormat="1" ht="6.96" customHeight="1">
      <c r="B125" s="67"/>
      <c r="C125" s="68"/>
      <c r="D125" s="68"/>
      <c r="E125" s="68"/>
      <c r="F125" s="68"/>
      <c r="G125" s="68"/>
      <c r="H125" s="68"/>
      <c r="I125" s="162"/>
      <c r="J125" s="68"/>
      <c r="K125" s="68"/>
      <c r="L125" s="46"/>
    </row>
  </sheetData>
  <autoFilter ref="C82:K124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3"/>
      <c r="C1" s="133"/>
      <c r="D1" s="134" t="s">
        <v>1</v>
      </c>
      <c r="E1" s="133"/>
      <c r="F1" s="135" t="s">
        <v>99</v>
      </c>
      <c r="G1" s="135" t="s">
        <v>100</v>
      </c>
      <c r="H1" s="135"/>
      <c r="I1" s="136"/>
      <c r="J1" s="135" t="s">
        <v>101</v>
      </c>
      <c r="K1" s="134" t="s">
        <v>102</v>
      </c>
      <c r="L1" s="135" t="s">
        <v>103</v>
      </c>
      <c r="M1" s="135"/>
      <c r="N1" s="135"/>
      <c r="O1" s="135"/>
      <c r="P1" s="135"/>
      <c r="Q1" s="135"/>
      <c r="R1" s="135"/>
      <c r="S1" s="135"/>
      <c r="T1" s="13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95</v>
      </c>
    </row>
    <row r="3" ht="6.96" customHeight="1">
      <c r="B3" s="25"/>
      <c r="C3" s="26"/>
      <c r="D3" s="26"/>
      <c r="E3" s="26"/>
      <c r="F3" s="26"/>
      <c r="G3" s="26"/>
      <c r="H3" s="26"/>
      <c r="I3" s="137"/>
      <c r="J3" s="26"/>
      <c r="K3" s="27"/>
      <c r="AT3" s="24" t="s">
        <v>78</v>
      </c>
    </row>
    <row r="4" ht="36.96" customHeight="1">
      <c r="B4" s="28"/>
      <c r="C4" s="29"/>
      <c r="D4" s="30" t="s">
        <v>104</v>
      </c>
      <c r="E4" s="29"/>
      <c r="F4" s="29"/>
      <c r="G4" s="29"/>
      <c r="H4" s="29"/>
      <c r="I4" s="138"/>
      <c r="J4" s="29"/>
      <c r="K4" s="31"/>
      <c r="M4" s="32" t="s">
        <v>13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38"/>
      <c r="J5" s="29"/>
      <c r="K5" s="31"/>
    </row>
    <row r="6">
      <c r="B6" s="28"/>
      <c r="C6" s="29"/>
      <c r="D6" s="40" t="s">
        <v>19</v>
      </c>
      <c r="E6" s="29"/>
      <c r="F6" s="29"/>
      <c r="G6" s="29"/>
      <c r="H6" s="29"/>
      <c r="I6" s="138"/>
      <c r="J6" s="29"/>
      <c r="K6" s="31"/>
    </row>
    <row r="7" ht="16.5" customHeight="1">
      <c r="B7" s="28"/>
      <c r="C7" s="29"/>
      <c r="D7" s="29"/>
      <c r="E7" s="139" t="str">
        <f>'Rekapitulace stavby'!K6</f>
        <v>II/272 Starý Vestec, přeložka silnice - PD</v>
      </c>
      <c r="F7" s="40"/>
      <c r="G7" s="40"/>
      <c r="H7" s="40"/>
      <c r="I7" s="138"/>
      <c r="J7" s="29"/>
      <c r="K7" s="31"/>
    </row>
    <row r="8" s="1" customFormat="1">
      <c r="B8" s="46"/>
      <c r="C8" s="47"/>
      <c r="D8" s="40" t="s">
        <v>105</v>
      </c>
      <c r="E8" s="47"/>
      <c r="F8" s="47"/>
      <c r="G8" s="47"/>
      <c r="H8" s="47"/>
      <c r="I8" s="140"/>
      <c r="J8" s="47"/>
      <c r="K8" s="51"/>
    </row>
    <row r="9" s="1" customFormat="1" ht="36.96" customHeight="1">
      <c r="B9" s="46"/>
      <c r="C9" s="47"/>
      <c r="D9" s="47"/>
      <c r="E9" s="141" t="s">
        <v>584</v>
      </c>
      <c r="F9" s="47"/>
      <c r="G9" s="47"/>
      <c r="H9" s="47"/>
      <c r="I9" s="140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0"/>
      <c r="J10" s="47"/>
      <c r="K10" s="51"/>
    </row>
    <row r="11" s="1" customFormat="1" ht="14.4" customHeight="1">
      <c r="B11" s="46"/>
      <c r="C11" s="47"/>
      <c r="D11" s="40" t="s">
        <v>21</v>
      </c>
      <c r="E11" s="47"/>
      <c r="F11" s="35" t="s">
        <v>5</v>
      </c>
      <c r="G11" s="47"/>
      <c r="H11" s="47"/>
      <c r="I11" s="142" t="s">
        <v>22</v>
      </c>
      <c r="J11" s="35" t="s">
        <v>5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2" t="s">
        <v>25</v>
      </c>
      <c r="J12" s="143" t="str">
        <f>'Rekapitulace stavby'!AN8</f>
        <v>12. 11. 2018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0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2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2" t="s">
        <v>29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0"/>
      <c r="J16" s="47"/>
      <c r="K16" s="51"/>
    </row>
    <row r="17" s="1" customFormat="1" ht="14.4" customHeight="1">
      <c r="B17" s="46"/>
      <c r="C17" s="47"/>
      <c r="D17" s="40" t="s">
        <v>30</v>
      </c>
      <c r="E17" s="47"/>
      <c r="F17" s="47"/>
      <c r="G17" s="47"/>
      <c r="H17" s="47"/>
      <c r="I17" s="142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2" t="s">
        <v>29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0"/>
      <c r="J19" s="47"/>
      <c r="K19" s="51"/>
    </row>
    <row r="20" s="1" customFormat="1" ht="14.4" customHeight="1">
      <c r="B20" s="46"/>
      <c r="C20" s="47"/>
      <c r="D20" s="40" t="s">
        <v>32</v>
      </c>
      <c r="E20" s="47"/>
      <c r="F20" s="47"/>
      <c r="G20" s="47"/>
      <c r="H20" s="47"/>
      <c r="I20" s="142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42" t="s">
        <v>29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0"/>
      <c r="J22" s="47"/>
      <c r="K22" s="51"/>
    </row>
    <row r="23" s="1" customFormat="1" ht="14.4" customHeight="1">
      <c r="B23" s="46"/>
      <c r="C23" s="47"/>
      <c r="D23" s="40" t="s">
        <v>34</v>
      </c>
      <c r="E23" s="47"/>
      <c r="F23" s="47"/>
      <c r="G23" s="47"/>
      <c r="H23" s="47"/>
      <c r="I23" s="140"/>
      <c r="J23" s="47"/>
      <c r="K23" s="51"/>
    </row>
    <row r="24" s="7" customFormat="1" ht="16.5" customHeight="1">
      <c r="B24" s="144"/>
      <c r="C24" s="145"/>
      <c r="D24" s="145"/>
      <c r="E24" s="44" t="s">
        <v>5</v>
      </c>
      <c r="F24" s="44"/>
      <c r="G24" s="44"/>
      <c r="H24" s="44"/>
      <c r="I24" s="146"/>
      <c r="J24" s="145"/>
      <c r="K24" s="147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0"/>
      <c r="J25" s="47"/>
      <c r="K25" s="51"/>
    </row>
    <row r="26" s="1" customFormat="1" ht="6.96" customHeight="1">
      <c r="B26" s="46"/>
      <c r="C26" s="47"/>
      <c r="D26" s="82"/>
      <c r="E26" s="82"/>
      <c r="F26" s="82"/>
      <c r="G26" s="82"/>
      <c r="H26" s="82"/>
      <c r="I26" s="148"/>
      <c r="J26" s="82"/>
      <c r="K26" s="149"/>
    </row>
    <row r="27" s="1" customFormat="1" ht="25.44" customHeight="1">
      <c r="B27" s="46"/>
      <c r="C27" s="47"/>
      <c r="D27" s="150" t="s">
        <v>35</v>
      </c>
      <c r="E27" s="47"/>
      <c r="F27" s="47"/>
      <c r="G27" s="47"/>
      <c r="H27" s="47"/>
      <c r="I27" s="140"/>
      <c r="J27" s="151">
        <f>ROUND(J78,2)</f>
        <v>0</v>
      </c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48"/>
      <c r="J28" s="82"/>
      <c r="K28" s="149"/>
    </row>
    <row r="29" s="1" customFormat="1" ht="14.4" customHeight="1">
      <c r="B29" s="46"/>
      <c r="C29" s="47"/>
      <c r="D29" s="47"/>
      <c r="E29" s="47"/>
      <c r="F29" s="52" t="s">
        <v>37</v>
      </c>
      <c r="G29" s="47"/>
      <c r="H29" s="47"/>
      <c r="I29" s="152" t="s">
        <v>36</v>
      </c>
      <c r="J29" s="52" t="s">
        <v>38</v>
      </c>
      <c r="K29" s="51"/>
    </row>
    <row r="30" s="1" customFormat="1" ht="14.4" customHeight="1">
      <c r="B30" s="46"/>
      <c r="C30" s="47"/>
      <c r="D30" s="55" t="s">
        <v>39</v>
      </c>
      <c r="E30" s="55" t="s">
        <v>40</v>
      </c>
      <c r="F30" s="153">
        <f>ROUND(SUM(BE78:BE83), 2)</f>
        <v>0</v>
      </c>
      <c r="G30" s="47"/>
      <c r="H30" s="47"/>
      <c r="I30" s="154">
        <v>0.20999999999999999</v>
      </c>
      <c r="J30" s="153">
        <f>ROUND(ROUND((SUM(BE78:BE83)), 2)*I30, 2)</f>
        <v>0</v>
      </c>
      <c r="K30" s="51"/>
    </row>
    <row r="31" s="1" customFormat="1" ht="14.4" customHeight="1">
      <c r="B31" s="46"/>
      <c r="C31" s="47"/>
      <c r="D31" s="47"/>
      <c r="E31" s="55" t="s">
        <v>41</v>
      </c>
      <c r="F31" s="153">
        <f>ROUND(SUM(BF78:BF83), 2)</f>
        <v>0</v>
      </c>
      <c r="G31" s="47"/>
      <c r="H31" s="47"/>
      <c r="I31" s="154">
        <v>0.14999999999999999</v>
      </c>
      <c r="J31" s="153">
        <f>ROUND(ROUND((SUM(BF78:BF83)),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42</v>
      </c>
      <c r="F32" s="153">
        <f>ROUND(SUM(BG78:BG83), 2)</f>
        <v>0</v>
      </c>
      <c r="G32" s="47"/>
      <c r="H32" s="47"/>
      <c r="I32" s="154">
        <v>0.20999999999999999</v>
      </c>
      <c r="J32" s="153">
        <v>0</v>
      </c>
      <c r="K32" s="51"/>
    </row>
    <row r="33" hidden="1" s="1" customFormat="1" ht="14.4" customHeight="1">
      <c r="B33" s="46"/>
      <c r="C33" s="47"/>
      <c r="D33" s="47"/>
      <c r="E33" s="55" t="s">
        <v>43</v>
      </c>
      <c r="F33" s="153">
        <f>ROUND(SUM(BH78:BH83), 2)</f>
        <v>0</v>
      </c>
      <c r="G33" s="47"/>
      <c r="H33" s="47"/>
      <c r="I33" s="154">
        <v>0.14999999999999999</v>
      </c>
      <c r="J33" s="153"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53">
        <f>ROUND(SUM(BI78:BI83), 2)</f>
        <v>0</v>
      </c>
      <c r="G34" s="47"/>
      <c r="H34" s="47"/>
      <c r="I34" s="154">
        <v>0</v>
      </c>
      <c r="J34" s="153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0"/>
      <c r="J35" s="47"/>
      <c r="K35" s="51"/>
    </row>
    <row r="36" s="1" customFormat="1" ht="25.44" customHeight="1">
      <c r="B36" s="46"/>
      <c r="C36" s="155"/>
      <c r="D36" s="156" t="s">
        <v>45</v>
      </c>
      <c r="E36" s="88"/>
      <c r="F36" s="88"/>
      <c r="G36" s="157" t="s">
        <v>46</v>
      </c>
      <c r="H36" s="158" t="s">
        <v>47</v>
      </c>
      <c r="I36" s="159"/>
      <c r="J36" s="160">
        <f>SUM(J27:J34)</f>
        <v>0</v>
      </c>
      <c r="K36" s="161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2"/>
      <c r="J37" s="68"/>
      <c r="K37" s="69"/>
    </row>
    <row r="41" s="1" customFormat="1" ht="6.96" customHeight="1">
      <c r="B41" s="70"/>
      <c r="C41" s="71"/>
      <c r="D41" s="71"/>
      <c r="E41" s="71"/>
      <c r="F41" s="71"/>
      <c r="G41" s="71"/>
      <c r="H41" s="71"/>
      <c r="I41" s="163"/>
      <c r="J41" s="71"/>
      <c r="K41" s="164"/>
    </row>
    <row r="42" s="1" customFormat="1" ht="36.96" customHeight="1">
      <c r="B42" s="46"/>
      <c r="C42" s="30" t="s">
        <v>109</v>
      </c>
      <c r="D42" s="47"/>
      <c r="E42" s="47"/>
      <c r="F42" s="47"/>
      <c r="G42" s="47"/>
      <c r="H42" s="47"/>
      <c r="I42" s="140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0"/>
      <c r="J43" s="47"/>
      <c r="K43" s="51"/>
    </row>
    <row r="44" s="1" customFormat="1" ht="14.4" customHeight="1">
      <c r="B44" s="46"/>
      <c r="C44" s="40" t="s">
        <v>19</v>
      </c>
      <c r="D44" s="47"/>
      <c r="E44" s="47"/>
      <c r="F44" s="47"/>
      <c r="G44" s="47"/>
      <c r="H44" s="47"/>
      <c r="I44" s="140"/>
      <c r="J44" s="47"/>
      <c r="K44" s="51"/>
    </row>
    <row r="45" s="1" customFormat="1" ht="16.5" customHeight="1">
      <c r="B45" s="46"/>
      <c r="C45" s="47"/>
      <c r="D45" s="47"/>
      <c r="E45" s="139" t="str">
        <f>E7</f>
        <v>II/272 Starý Vestec, přeložka silnice - PD</v>
      </c>
      <c r="F45" s="40"/>
      <c r="G45" s="40"/>
      <c r="H45" s="40"/>
      <c r="I45" s="140"/>
      <c r="J45" s="47"/>
      <c r="K45" s="51"/>
    </row>
    <row r="46" s="1" customFormat="1" ht="14.4" customHeight="1">
      <c r="B46" s="46"/>
      <c r="C46" s="40" t="s">
        <v>105</v>
      </c>
      <c r="D46" s="47"/>
      <c r="E46" s="47"/>
      <c r="F46" s="47"/>
      <c r="G46" s="47"/>
      <c r="H46" s="47"/>
      <c r="I46" s="140"/>
      <c r="J46" s="47"/>
      <c r="K46" s="51"/>
    </row>
    <row r="47" s="1" customFormat="1" ht="17.25" customHeight="1">
      <c r="B47" s="46"/>
      <c r="C47" s="47"/>
      <c r="D47" s="47"/>
      <c r="E47" s="141" t="str">
        <f>E9</f>
        <v>SO 401 - Přeložka VO</v>
      </c>
      <c r="F47" s="47"/>
      <c r="G47" s="47"/>
      <c r="H47" s="47"/>
      <c r="I47" s="140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0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42" t="s">
        <v>25</v>
      </c>
      <c r="J49" s="143" t="str">
        <f>IF(J12="","",J12)</f>
        <v>12. 11. 2018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0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2" t="s">
        <v>32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30</v>
      </c>
      <c r="D52" s="47"/>
      <c r="E52" s="47"/>
      <c r="F52" s="35" t="str">
        <f>IF(E18="","",E18)</f>
        <v/>
      </c>
      <c r="G52" s="47"/>
      <c r="H52" s="47"/>
      <c r="I52" s="140"/>
      <c r="J52" s="165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0"/>
      <c r="J53" s="47"/>
      <c r="K53" s="51"/>
    </row>
    <row r="54" s="1" customFormat="1" ht="29.28" customHeight="1">
      <c r="B54" s="46"/>
      <c r="C54" s="166" t="s">
        <v>110</v>
      </c>
      <c r="D54" s="155"/>
      <c r="E54" s="155"/>
      <c r="F54" s="155"/>
      <c r="G54" s="155"/>
      <c r="H54" s="155"/>
      <c r="I54" s="167"/>
      <c r="J54" s="168" t="s">
        <v>111</v>
      </c>
      <c r="K54" s="169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0"/>
      <c r="J55" s="47"/>
      <c r="K55" s="51"/>
    </row>
    <row r="56" s="1" customFormat="1" ht="29.28" customHeight="1">
      <c r="B56" s="46"/>
      <c r="C56" s="170" t="s">
        <v>112</v>
      </c>
      <c r="D56" s="47"/>
      <c r="E56" s="47"/>
      <c r="F56" s="47"/>
      <c r="G56" s="47"/>
      <c r="H56" s="47"/>
      <c r="I56" s="140"/>
      <c r="J56" s="151">
        <f>J78</f>
        <v>0</v>
      </c>
      <c r="K56" s="51"/>
      <c r="AU56" s="24" t="s">
        <v>113</v>
      </c>
    </row>
    <row r="57" s="8" customFormat="1" ht="24.96" customHeight="1">
      <c r="B57" s="171"/>
      <c r="C57" s="172"/>
      <c r="D57" s="173" t="s">
        <v>585</v>
      </c>
      <c r="E57" s="174"/>
      <c r="F57" s="174"/>
      <c r="G57" s="174"/>
      <c r="H57" s="174"/>
      <c r="I57" s="175"/>
      <c r="J57" s="176">
        <f>J79</f>
        <v>0</v>
      </c>
      <c r="K57" s="177"/>
    </row>
    <row r="58" s="9" customFormat="1" ht="19.92" customHeight="1">
      <c r="B58" s="178"/>
      <c r="C58" s="179"/>
      <c r="D58" s="180" t="s">
        <v>586</v>
      </c>
      <c r="E58" s="181"/>
      <c r="F58" s="181"/>
      <c r="G58" s="181"/>
      <c r="H58" s="181"/>
      <c r="I58" s="182"/>
      <c r="J58" s="183">
        <f>J80</f>
        <v>0</v>
      </c>
      <c r="K58" s="184"/>
    </row>
    <row r="59" s="1" customFormat="1" ht="21.84" customHeight="1">
      <c r="B59" s="46"/>
      <c r="C59" s="47"/>
      <c r="D59" s="47"/>
      <c r="E59" s="47"/>
      <c r="F59" s="47"/>
      <c r="G59" s="47"/>
      <c r="H59" s="47"/>
      <c r="I59" s="140"/>
      <c r="J59" s="47"/>
      <c r="K59" s="51"/>
    </row>
    <row r="60" s="1" customFormat="1" ht="6.96" customHeight="1">
      <c r="B60" s="67"/>
      <c r="C60" s="68"/>
      <c r="D60" s="68"/>
      <c r="E60" s="68"/>
      <c r="F60" s="68"/>
      <c r="G60" s="68"/>
      <c r="H60" s="68"/>
      <c r="I60" s="162"/>
      <c r="J60" s="68"/>
      <c r="K60" s="69"/>
    </row>
    <row r="64" s="1" customFormat="1" ht="6.96" customHeight="1">
      <c r="B64" s="70"/>
      <c r="C64" s="71"/>
      <c r="D64" s="71"/>
      <c r="E64" s="71"/>
      <c r="F64" s="71"/>
      <c r="G64" s="71"/>
      <c r="H64" s="71"/>
      <c r="I64" s="163"/>
      <c r="J64" s="71"/>
      <c r="K64" s="71"/>
      <c r="L64" s="46"/>
    </row>
    <row r="65" s="1" customFormat="1" ht="36.96" customHeight="1">
      <c r="B65" s="46"/>
      <c r="C65" s="72" t="s">
        <v>120</v>
      </c>
      <c r="L65" s="46"/>
    </row>
    <row r="66" s="1" customFormat="1" ht="6.96" customHeight="1">
      <c r="B66" s="46"/>
      <c r="L66" s="46"/>
    </row>
    <row r="67" s="1" customFormat="1" ht="14.4" customHeight="1">
      <c r="B67" s="46"/>
      <c r="C67" s="74" t="s">
        <v>19</v>
      </c>
      <c r="L67" s="46"/>
    </row>
    <row r="68" s="1" customFormat="1" ht="16.5" customHeight="1">
      <c r="B68" s="46"/>
      <c r="E68" s="185" t="str">
        <f>E7</f>
        <v>II/272 Starý Vestec, přeložka silnice - PD</v>
      </c>
      <c r="F68" s="74"/>
      <c r="G68" s="74"/>
      <c r="H68" s="74"/>
      <c r="L68" s="46"/>
    </row>
    <row r="69" s="1" customFormat="1" ht="14.4" customHeight="1">
      <c r="B69" s="46"/>
      <c r="C69" s="74" t="s">
        <v>105</v>
      </c>
      <c r="L69" s="46"/>
    </row>
    <row r="70" s="1" customFormat="1" ht="17.25" customHeight="1">
      <c r="B70" s="46"/>
      <c r="E70" s="77" t="str">
        <f>E9</f>
        <v>SO 401 - Přeložka VO</v>
      </c>
      <c r="F70" s="1"/>
      <c r="G70" s="1"/>
      <c r="H70" s="1"/>
      <c r="L70" s="46"/>
    </row>
    <row r="71" s="1" customFormat="1" ht="6.96" customHeight="1">
      <c r="B71" s="46"/>
      <c r="L71" s="46"/>
    </row>
    <row r="72" s="1" customFormat="1" ht="18" customHeight="1">
      <c r="B72" s="46"/>
      <c r="C72" s="74" t="s">
        <v>23</v>
      </c>
      <c r="F72" s="186" t="str">
        <f>F12</f>
        <v xml:space="preserve"> </v>
      </c>
      <c r="I72" s="187" t="s">
        <v>25</v>
      </c>
      <c r="J72" s="79" t="str">
        <f>IF(J12="","",J12)</f>
        <v>12. 11. 2018</v>
      </c>
      <c r="L72" s="46"/>
    </row>
    <row r="73" s="1" customFormat="1" ht="6.96" customHeight="1">
      <c r="B73" s="46"/>
      <c r="L73" s="46"/>
    </row>
    <row r="74" s="1" customFormat="1">
      <c r="B74" s="46"/>
      <c r="C74" s="74" t="s">
        <v>27</v>
      </c>
      <c r="F74" s="186" t="str">
        <f>E15</f>
        <v xml:space="preserve"> </v>
      </c>
      <c r="I74" s="187" t="s">
        <v>32</v>
      </c>
      <c r="J74" s="186" t="str">
        <f>E21</f>
        <v xml:space="preserve"> </v>
      </c>
      <c r="L74" s="46"/>
    </row>
    <row r="75" s="1" customFormat="1" ht="14.4" customHeight="1">
      <c r="B75" s="46"/>
      <c r="C75" s="74" t="s">
        <v>30</v>
      </c>
      <c r="F75" s="186" t="str">
        <f>IF(E18="","",E18)</f>
        <v/>
      </c>
      <c r="L75" s="46"/>
    </row>
    <row r="76" s="1" customFormat="1" ht="10.32" customHeight="1">
      <c r="B76" s="46"/>
      <c r="L76" s="46"/>
    </row>
    <row r="77" s="10" customFormat="1" ht="29.28" customHeight="1">
      <c r="B77" s="188"/>
      <c r="C77" s="189" t="s">
        <v>121</v>
      </c>
      <c r="D77" s="190" t="s">
        <v>54</v>
      </c>
      <c r="E77" s="190" t="s">
        <v>50</v>
      </c>
      <c r="F77" s="190" t="s">
        <v>122</v>
      </c>
      <c r="G77" s="190" t="s">
        <v>123</v>
      </c>
      <c r="H77" s="190" t="s">
        <v>124</v>
      </c>
      <c r="I77" s="191" t="s">
        <v>125</v>
      </c>
      <c r="J77" s="190" t="s">
        <v>111</v>
      </c>
      <c r="K77" s="192" t="s">
        <v>126</v>
      </c>
      <c r="L77" s="188"/>
      <c r="M77" s="92" t="s">
        <v>127</v>
      </c>
      <c r="N77" s="93" t="s">
        <v>39</v>
      </c>
      <c r="O77" s="93" t="s">
        <v>128</v>
      </c>
      <c r="P77" s="93" t="s">
        <v>129</v>
      </c>
      <c r="Q77" s="93" t="s">
        <v>130</v>
      </c>
      <c r="R77" s="93" t="s">
        <v>131</v>
      </c>
      <c r="S77" s="93" t="s">
        <v>132</v>
      </c>
      <c r="T77" s="94" t="s">
        <v>133</v>
      </c>
    </row>
    <row r="78" s="1" customFormat="1" ht="29.28" customHeight="1">
      <c r="B78" s="46"/>
      <c r="C78" s="96" t="s">
        <v>112</v>
      </c>
      <c r="J78" s="193">
        <f>BK78</f>
        <v>0</v>
      </c>
      <c r="L78" s="46"/>
      <c r="M78" s="95"/>
      <c r="N78" s="82"/>
      <c r="O78" s="82"/>
      <c r="P78" s="194">
        <f>P79</f>
        <v>0</v>
      </c>
      <c r="Q78" s="82"/>
      <c r="R78" s="194">
        <f>R79</f>
        <v>0</v>
      </c>
      <c r="S78" s="82"/>
      <c r="T78" s="195">
        <f>T79</f>
        <v>0</v>
      </c>
      <c r="AT78" s="24" t="s">
        <v>68</v>
      </c>
      <c r="AU78" s="24" t="s">
        <v>113</v>
      </c>
      <c r="BK78" s="196">
        <f>BK79</f>
        <v>0</v>
      </c>
    </row>
    <row r="79" s="11" customFormat="1" ht="37.44" customHeight="1">
      <c r="B79" s="197"/>
      <c r="D79" s="198" t="s">
        <v>68</v>
      </c>
      <c r="E79" s="199" t="s">
        <v>587</v>
      </c>
      <c r="F79" s="199" t="s">
        <v>588</v>
      </c>
      <c r="I79" s="200"/>
      <c r="J79" s="201">
        <f>BK79</f>
        <v>0</v>
      </c>
      <c r="L79" s="197"/>
      <c r="M79" s="202"/>
      <c r="N79" s="203"/>
      <c r="O79" s="203"/>
      <c r="P79" s="204">
        <f>P80</f>
        <v>0</v>
      </c>
      <c r="Q79" s="203"/>
      <c r="R79" s="204">
        <f>R80</f>
        <v>0</v>
      </c>
      <c r="S79" s="203"/>
      <c r="T79" s="205">
        <f>T80</f>
        <v>0</v>
      </c>
      <c r="AR79" s="198" t="s">
        <v>78</v>
      </c>
      <c r="AT79" s="206" t="s">
        <v>68</v>
      </c>
      <c r="AU79" s="206" t="s">
        <v>69</v>
      </c>
      <c r="AY79" s="198" t="s">
        <v>136</v>
      </c>
      <c r="BK79" s="207">
        <f>BK80</f>
        <v>0</v>
      </c>
    </row>
    <row r="80" s="11" customFormat="1" ht="19.92" customHeight="1">
      <c r="B80" s="197"/>
      <c r="D80" s="198" t="s">
        <v>68</v>
      </c>
      <c r="E80" s="208" t="s">
        <v>589</v>
      </c>
      <c r="F80" s="208" t="s">
        <v>590</v>
      </c>
      <c r="I80" s="200"/>
      <c r="J80" s="209">
        <f>BK80</f>
        <v>0</v>
      </c>
      <c r="L80" s="197"/>
      <c r="M80" s="202"/>
      <c r="N80" s="203"/>
      <c r="O80" s="203"/>
      <c r="P80" s="204">
        <f>SUM(P81:P83)</f>
        <v>0</v>
      </c>
      <c r="Q80" s="203"/>
      <c r="R80" s="204">
        <f>SUM(R81:R83)</f>
        <v>0</v>
      </c>
      <c r="S80" s="203"/>
      <c r="T80" s="205">
        <f>SUM(T81:T83)</f>
        <v>0</v>
      </c>
      <c r="AR80" s="198" t="s">
        <v>78</v>
      </c>
      <c r="AT80" s="206" t="s">
        <v>68</v>
      </c>
      <c r="AU80" s="206" t="s">
        <v>76</v>
      </c>
      <c r="AY80" s="198" t="s">
        <v>136</v>
      </c>
      <c r="BK80" s="207">
        <f>SUM(BK81:BK83)</f>
        <v>0</v>
      </c>
    </row>
    <row r="81" s="1" customFormat="1" ht="16.5" customHeight="1">
      <c r="B81" s="210"/>
      <c r="C81" s="211" t="s">
        <v>76</v>
      </c>
      <c r="D81" s="211" t="s">
        <v>138</v>
      </c>
      <c r="E81" s="212" t="s">
        <v>591</v>
      </c>
      <c r="F81" s="213" t="s">
        <v>592</v>
      </c>
      <c r="G81" s="214" t="s">
        <v>217</v>
      </c>
      <c r="H81" s="215">
        <v>1</v>
      </c>
      <c r="I81" s="216"/>
      <c r="J81" s="217">
        <f>ROUND(I81*H81,2)</f>
        <v>0</v>
      </c>
      <c r="K81" s="213" t="s">
        <v>5</v>
      </c>
      <c r="L81" s="46"/>
      <c r="M81" s="218" t="s">
        <v>5</v>
      </c>
      <c r="N81" s="219" t="s">
        <v>40</v>
      </c>
      <c r="O81" s="47"/>
      <c r="P81" s="220">
        <f>O81*H81</f>
        <v>0</v>
      </c>
      <c r="Q81" s="220">
        <v>0</v>
      </c>
      <c r="R81" s="220">
        <f>Q81*H81</f>
        <v>0</v>
      </c>
      <c r="S81" s="220">
        <v>0</v>
      </c>
      <c r="T81" s="221">
        <f>S81*H81</f>
        <v>0</v>
      </c>
      <c r="AR81" s="24" t="s">
        <v>263</v>
      </c>
      <c r="AT81" s="24" t="s">
        <v>138</v>
      </c>
      <c r="AU81" s="24" t="s">
        <v>78</v>
      </c>
      <c r="AY81" s="24" t="s">
        <v>136</v>
      </c>
      <c r="BE81" s="222">
        <f>IF(N81="základní",J81,0)</f>
        <v>0</v>
      </c>
      <c r="BF81" s="222">
        <f>IF(N81="snížená",J81,0)</f>
        <v>0</v>
      </c>
      <c r="BG81" s="222">
        <f>IF(N81="zákl. přenesená",J81,0)</f>
        <v>0</v>
      </c>
      <c r="BH81" s="222">
        <f>IF(N81="sníž. přenesená",J81,0)</f>
        <v>0</v>
      </c>
      <c r="BI81" s="222">
        <f>IF(N81="nulová",J81,0)</f>
        <v>0</v>
      </c>
      <c r="BJ81" s="24" t="s">
        <v>76</v>
      </c>
      <c r="BK81" s="222">
        <f>ROUND(I81*H81,2)</f>
        <v>0</v>
      </c>
      <c r="BL81" s="24" t="s">
        <v>263</v>
      </c>
      <c r="BM81" s="24" t="s">
        <v>593</v>
      </c>
    </row>
    <row r="82" s="1" customFormat="1">
      <c r="B82" s="46"/>
      <c r="D82" s="223" t="s">
        <v>144</v>
      </c>
      <c r="F82" s="224" t="s">
        <v>594</v>
      </c>
      <c r="I82" s="225"/>
      <c r="L82" s="46"/>
      <c r="M82" s="226"/>
      <c r="N82" s="47"/>
      <c r="O82" s="47"/>
      <c r="P82" s="47"/>
      <c r="Q82" s="47"/>
      <c r="R82" s="47"/>
      <c r="S82" s="47"/>
      <c r="T82" s="85"/>
      <c r="AT82" s="24" t="s">
        <v>144</v>
      </c>
      <c r="AU82" s="24" t="s">
        <v>78</v>
      </c>
    </row>
    <row r="83" s="1" customFormat="1">
      <c r="B83" s="46"/>
      <c r="D83" s="223" t="s">
        <v>160</v>
      </c>
      <c r="F83" s="235" t="s">
        <v>595</v>
      </c>
      <c r="I83" s="225"/>
      <c r="L83" s="46"/>
      <c r="M83" s="246"/>
      <c r="N83" s="247"/>
      <c r="O83" s="247"/>
      <c r="P83" s="247"/>
      <c r="Q83" s="247"/>
      <c r="R83" s="247"/>
      <c r="S83" s="247"/>
      <c r="T83" s="248"/>
      <c r="AT83" s="24" t="s">
        <v>160</v>
      </c>
      <c r="AU83" s="24" t="s">
        <v>78</v>
      </c>
    </row>
    <row r="84" s="1" customFormat="1" ht="6.96" customHeight="1">
      <c r="B84" s="67"/>
      <c r="C84" s="68"/>
      <c r="D84" s="68"/>
      <c r="E84" s="68"/>
      <c r="F84" s="68"/>
      <c r="G84" s="68"/>
      <c r="H84" s="68"/>
      <c r="I84" s="162"/>
      <c r="J84" s="68"/>
      <c r="K84" s="68"/>
      <c r="L84" s="46"/>
    </row>
  </sheetData>
  <autoFilter ref="C77:K83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3"/>
      <c r="C1" s="133"/>
      <c r="D1" s="134" t="s">
        <v>1</v>
      </c>
      <c r="E1" s="133"/>
      <c r="F1" s="135" t="s">
        <v>99</v>
      </c>
      <c r="G1" s="135" t="s">
        <v>100</v>
      </c>
      <c r="H1" s="135"/>
      <c r="I1" s="136"/>
      <c r="J1" s="135" t="s">
        <v>101</v>
      </c>
      <c r="K1" s="134" t="s">
        <v>102</v>
      </c>
      <c r="L1" s="135" t="s">
        <v>103</v>
      </c>
      <c r="M1" s="135"/>
      <c r="N1" s="135"/>
      <c r="O1" s="135"/>
      <c r="P1" s="135"/>
      <c r="Q1" s="135"/>
      <c r="R1" s="135"/>
      <c r="S1" s="135"/>
      <c r="T1" s="13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98</v>
      </c>
    </row>
    <row r="3" ht="6.96" customHeight="1">
      <c r="B3" s="25"/>
      <c r="C3" s="26"/>
      <c r="D3" s="26"/>
      <c r="E3" s="26"/>
      <c r="F3" s="26"/>
      <c r="G3" s="26"/>
      <c r="H3" s="26"/>
      <c r="I3" s="137"/>
      <c r="J3" s="26"/>
      <c r="K3" s="27"/>
      <c r="AT3" s="24" t="s">
        <v>78</v>
      </c>
    </row>
    <row r="4" ht="36.96" customHeight="1">
      <c r="B4" s="28"/>
      <c r="C4" s="29"/>
      <c r="D4" s="30" t="s">
        <v>104</v>
      </c>
      <c r="E4" s="29"/>
      <c r="F4" s="29"/>
      <c r="G4" s="29"/>
      <c r="H4" s="29"/>
      <c r="I4" s="138"/>
      <c r="J4" s="29"/>
      <c r="K4" s="31"/>
      <c r="M4" s="32" t="s">
        <v>13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38"/>
      <c r="J5" s="29"/>
      <c r="K5" s="31"/>
    </row>
    <row r="6">
      <c r="B6" s="28"/>
      <c r="C6" s="29"/>
      <c r="D6" s="40" t="s">
        <v>19</v>
      </c>
      <c r="E6" s="29"/>
      <c r="F6" s="29"/>
      <c r="G6" s="29"/>
      <c r="H6" s="29"/>
      <c r="I6" s="138"/>
      <c r="J6" s="29"/>
      <c r="K6" s="31"/>
    </row>
    <row r="7" ht="16.5" customHeight="1">
      <c r="B7" s="28"/>
      <c r="C7" s="29"/>
      <c r="D7" s="29"/>
      <c r="E7" s="139" t="str">
        <f>'Rekapitulace stavby'!K6</f>
        <v>II/272 Starý Vestec, přeložka silnice - PD</v>
      </c>
      <c r="F7" s="40"/>
      <c r="G7" s="40"/>
      <c r="H7" s="40"/>
      <c r="I7" s="138"/>
      <c r="J7" s="29"/>
      <c r="K7" s="31"/>
    </row>
    <row r="8" s="1" customFormat="1">
      <c r="B8" s="46"/>
      <c r="C8" s="47"/>
      <c r="D8" s="40" t="s">
        <v>105</v>
      </c>
      <c r="E8" s="47"/>
      <c r="F8" s="47"/>
      <c r="G8" s="47"/>
      <c r="H8" s="47"/>
      <c r="I8" s="140"/>
      <c r="J8" s="47"/>
      <c r="K8" s="51"/>
    </row>
    <row r="9" s="1" customFormat="1" ht="36.96" customHeight="1">
      <c r="B9" s="46"/>
      <c r="C9" s="47"/>
      <c r="D9" s="47"/>
      <c r="E9" s="141" t="s">
        <v>596</v>
      </c>
      <c r="F9" s="47"/>
      <c r="G9" s="47"/>
      <c r="H9" s="47"/>
      <c r="I9" s="140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0"/>
      <c r="J10" s="47"/>
      <c r="K10" s="51"/>
    </row>
    <row r="11" s="1" customFormat="1" ht="14.4" customHeight="1">
      <c r="B11" s="46"/>
      <c r="C11" s="47"/>
      <c r="D11" s="40" t="s">
        <v>21</v>
      </c>
      <c r="E11" s="47"/>
      <c r="F11" s="35" t="s">
        <v>5</v>
      </c>
      <c r="G11" s="47"/>
      <c r="H11" s="47"/>
      <c r="I11" s="142" t="s">
        <v>22</v>
      </c>
      <c r="J11" s="35" t="s">
        <v>5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2" t="s">
        <v>25</v>
      </c>
      <c r="J12" s="143" t="str">
        <f>'Rekapitulace stavby'!AN8</f>
        <v>12. 11. 2018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0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2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2" t="s">
        <v>29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0"/>
      <c r="J16" s="47"/>
      <c r="K16" s="51"/>
    </row>
    <row r="17" s="1" customFormat="1" ht="14.4" customHeight="1">
      <c r="B17" s="46"/>
      <c r="C17" s="47"/>
      <c r="D17" s="40" t="s">
        <v>30</v>
      </c>
      <c r="E17" s="47"/>
      <c r="F17" s="47"/>
      <c r="G17" s="47"/>
      <c r="H17" s="47"/>
      <c r="I17" s="142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2" t="s">
        <v>29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0"/>
      <c r="J19" s="47"/>
      <c r="K19" s="51"/>
    </row>
    <row r="20" s="1" customFormat="1" ht="14.4" customHeight="1">
      <c r="B20" s="46"/>
      <c r="C20" s="47"/>
      <c r="D20" s="40" t="s">
        <v>32</v>
      </c>
      <c r="E20" s="47"/>
      <c r="F20" s="47"/>
      <c r="G20" s="47"/>
      <c r="H20" s="47"/>
      <c r="I20" s="142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42" t="s">
        <v>29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0"/>
      <c r="J22" s="47"/>
      <c r="K22" s="51"/>
    </row>
    <row r="23" s="1" customFormat="1" ht="14.4" customHeight="1">
      <c r="B23" s="46"/>
      <c r="C23" s="47"/>
      <c r="D23" s="40" t="s">
        <v>34</v>
      </c>
      <c r="E23" s="47"/>
      <c r="F23" s="47"/>
      <c r="G23" s="47"/>
      <c r="H23" s="47"/>
      <c r="I23" s="140"/>
      <c r="J23" s="47"/>
      <c r="K23" s="51"/>
    </row>
    <row r="24" s="7" customFormat="1" ht="16.5" customHeight="1">
      <c r="B24" s="144"/>
      <c r="C24" s="145"/>
      <c r="D24" s="145"/>
      <c r="E24" s="44" t="s">
        <v>5</v>
      </c>
      <c r="F24" s="44"/>
      <c r="G24" s="44"/>
      <c r="H24" s="44"/>
      <c r="I24" s="146"/>
      <c r="J24" s="145"/>
      <c r="K24" s="147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0"/>
      <c r="J25" s="47"/>
      <c r="K25" s="51"/>
    </row>
    <row r="26" s="1" customFormat="1" ht="6.96" customHeight="1">
      <c r="B26" s="46"/>
      <c r="C26" s="47"/>
      <c r="D26" s="82"/>
      <c r="E26" s="82"/>
      <c r="F26" s="82"/>
      <c r="G26" s="82"/>
      <c r="H26" s="82"/>
      <c r="I26" s="148"/>
      <c r="J26" s="82"/>
      <c r="K26" s="149"/>
    </row>
    <row r="27" s="1" customFormat="1" ht="25.44" customHeight="1">
      <c r="B27" s="46"/>
      <c r="C27" s="47"/>
      <c r="D27" s="150" t="s">
        <v>35</v>
      </c>
      <c r="E27" s="47"/>
      <c r="F27" s="47"/>
      <c r="G27" s="47"/>
      <c r="H27" s="47"/>
      <c r="I27" s="140"/>
      <c r="J27" s="151">
        <f>ROUND(J77,2)</f>
        <v>0</v>
      </c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48"/>
      <c r="J28" s="82"/>
      <c r="K28" s="149"/>
    </row>
    <row r="29" s="1" customFormat="1" ht="14.4" customHeight="1">
      <c r="B29" s="46"/>
      <c r="C29" s="47"/>
      <c r="D29" s="47"/>
      <c r="E29" s="47"/>
      <c r="F29" s="52" t="s">
        <v>37</v>
      </c>
      <c r="G29" s="47"/>
      <c r="H29" s="47"/>
      <c r="I29" s="152" t="s">
        <v>36</v>
      </c>
      <c r="J29" s="52" t="s">
        <v>38</v>
      </c>
      <c r="K29" s="51"/>
    </row>
    <row r="30" s="1" customFormat="1" ht="14.4" customHeight="1">
      <c r="B30" s="46"/>
      <c r="C30" s="47"/>
      <c r="D30" s="55" t="s">
        <v>39</v>
      </c>
      <c r="E30" s="55" t="s">
        <v>40</v>
      </c>
      <c r="F30" s="153">
        <f>ROUND(SUM(BE77:BE100), 2)</f>
        <v>0</v>
      </c>
      <c r="G30" s="47"/>
      <c r="H30" s="47"/>
      <c r="I30" s="154">
        <v>0.20999999999999999</v>
      </c>
      <c r="J30" s="153">
        <f>ROUND(ROUND((SUM(BE77:BE100)), 2)*I30, 2)</f>
        <v>0</v>
      </c>
      <c r="K30" s="51"/>
    </row>
    <row r="31" s="1" customFormat="1" ht="14.4" customHeight="1">
      <c r="B31" s="46"/>
      <c r="C31" s="47"/>
      <c r="D31" s="47"/>
      <c r="E31" s="55" t="s">
        <v>41</v>
      </c>
      <c r="F31" s="153">
        <f>ROUND(SUM(BF77:BF100), 2)</f>
        <v>0</v>
      </c>
      <c r="G31" s="47"/>
      <c r="H31" s="47"/>
      <c r="I31" s="154">
        <v>0.14999999999999999</v>
      </c>
      <c r="J31" s="153">
        <f>ROUND(ROUND((SUM(BF77:BF100)),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42</v>
      </c>
      <c r="F32" s="153">
        <f>ROUND(SUM(BG77:BG100), 2)</f>
        <v>0</v>
      </c>
      <c r="G32" s="47"/>
      <c r="H32" s="47"/>
      <c r="I32" s="154">
        <v>0.20999999999999999</v>
      </c>
      <c r="J32" s="153">
        <v>0</v>
      </c>
      <c r="K32" s="51"/>
    </row>
    <row r="33" hidden="1" s="1" customFormat="1" ht="14.4" customHeight="1">
      <c r="B33" s="46"/>
      <c r="C33" s="47"/>
      <c r="D33" s="47"/>
      <c r="E33" s="55" t="s">
        <v>43</v>
      </c>
      <c r="F33" s="153">
        <f>ROUND(SUM(BH77:BH100), 2)</f>
        <v>0</v>
      </c>
      <c r="G33" s="47"/>
      <c r="H33" s="47"/>
      <c r="I33" s="154">
        <v>0.14999999999999999</v>
      </c>
      <c r="J33" s="153"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53">
        <f>ROUND(SUM(BI77:BI100), 2)</f>
        <v>0</v>
      </c>
      <c r="G34" s="47"/>
      <c r="H34" s="47"/>
      <c r="I34" s="154">
        <v>0</v>
      </c>
      <c r="J34" s="153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0"/>
      <c r="J35" s="47"/>
      <c r="K35" s="51"/>
    </row>
    <row r="36" s="1" customFormat="1" ht="25.44" customHeight="1">
      <c r="B36" s="46"/>
      <c r="C36" s="155"/>
      <c r="D36" s="156" t="s">
        <v>45</v>
      </c>
      <c r="E36" s="88"/>
      <c r="F36" s="88"/>
      <c r="G36" s="157" t="s">
        <v>46</v>
      </c>
      <c r="H36" s="158" t="s">
        <v>47</v>
      </c>
      <c r="I36" s="159"/>
      <c r="J36" s="160">
        <f>SUM(J27:J34)</f>
        <v>0</v>
      </c>
      <c r="K36" s="161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2"/>
      <c r="J37" s="68"/>
      <c r="K37" s="69"/>
    </row>
    <row r="41" s="1" customFormat="1" ht="6.96" customHeight="1">
      <c r="B41" s="70"/>
      <c r="C41" s="71"/>
      <c r="D41" s="71"/>
      <c r="E41" s="71"/>
      <c r="F41" s="71"/>
      <c r="G41" s="71"/>
      <c r="H41" s="71"/>
      <c r="I41" s="163"/>
      <c r="J41" s="71"/>
      <c r="K41" s="164"/>
    </row>
    <row r="42" s="1" customFormat="1" ht="36.96" customHeight="1">
      <c r="B42" s="46"/>
      <c r="C42" s="30" t="s">
        <v>109</v>
      </c>
      <c r="D42" s="47"/>
      <c r="E42" s="47"/>
      <c r="F42" s="47"/>
      <c r="G42" s="47"/>
      <c r="H42" s="47"/>
      <c r="I42" s="140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0"/>
      <c r="J43" s="47"/>
      <c r="K43" s="51"/>
    </row>
    <row r="44" s="1" customFormat="1" ht="14.4" customHeight="1">
      <c r="B44" s="46"/>
      <c r="C44" s="40" t="s">
        <v>19</v>
      </c>
      <c r="D44" s="47"/>
      <c r="E44" s="47"/>
      <c r="F44" s="47"/>
      <c r="G44" s="47"/>
      <c r="H44" s="47"/>
      <c r="I44" s="140"/>
      <c r="J44" s="47"/>
      <c r="K44" s="51"/>
    </row>
    <row r="45" s="1" customFormat="1" ht="16.5" customHeight="1">
      <c r="B45" s="46"/>
      <c r="C45" s="47"/>
      <c r="D45" s="47"/>
      <c r="E45" s="139" t="str">
        <f>E7</f>
        <v>II/272 Starý Vestec, přeložka silnice - PD</v>
      </c>
      <c r="F45" s="40"/>
      <c r="G45" s="40"/>
      <c r="H45" s="40"/>
      <c r="I45" s="140"/>
      <c r="J45" s="47"/>
      <c r="K45" s="51"/>
    </row>
    <row r="46" s="1" customFormat="1" ht="14.4" customHeight="1">
      <c r="B46" s="46"/>
      <c r="C46" s="40" t="s">
        <v>105</v>
      </c>
      <c r="D46" s="47"/>
      <c r="E46" s="47"/>
      <c r="F46" s="47"/>
      <c r="G46" s="47"/>
      <c r="H46" s="47"/>
      <c r="I46" s="140"/>
      <c r="J46" s="47"/>
      <c r="K46" s="51"/>
    </row>
    <row r="47" s="1" customFormat="1" ht="17.25" customHeight="1">
      <c r="B47" s="46"/>
      <c r="C47" s="47"/>
      <c r="D47" s="47"/>
      <c r="E47" s="141" t="str">
        <f>E9</f>
        <v>SO 000 - Vedlejší rozpočtové náklady</v>
      </c>
      <c r="F47" s="47"/>
      <c r="G47" s="47"/>
      <c r="H47" s="47"/>
      <c r="I47" s="140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0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42" t="s">
        <v>25</v>
      </c>
      <c r="J49" s="143" t="str">
        <f>IF(J12="","",J12)</f>
        <v>12. 11. 2018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0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2" t="s">
        <v>32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30</v>
      </c>
      <c r="D52" s="47"/>
      <c r="E52" s="47"/>
      <c r="F52" s="35" t="str">
        <f>IF(E18="","",E18)</f>
        <v/>
      </c>
      <c r="G52" s="47"/>
      <c r="H52" s="47"/>
      <c r="I52" s="140"/>
      <c r="J52" s="165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0"/>
      <c r="J53" s="47"/>
      <c r="K53" s="51"/>
    </row>
    <row r="54" s="1" customFormat="1" ht="29.28" customHeight="1">
      <c r="B54" s="46"/>
      <c r="C54" s="166" t="s">
        <v>110</v>
      </c>
      <c r="D54" s="155"/>
      <c r="E54" s="155"/>
      <c r="F54" s="155"/>
      <c r="G54" s="155"/>
      <c r="H54" s="155"/>
      <c r="I54" s="167"/>
      <c r="J54" s="168" t="s">
        <v>111</v>
      </c>
      <c r="K54" s="169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0"/>
      <c r="J55" s="47"/>
      <c r="K55" s="51"/>
    </row>
    <row r="56" s="1" customFormat="1" ht="29.28" customHeight="1">
      <c r="B56" s="46"/>
      <c r="C56" s="170" t="s">
        <v>112</v>
      </c>
      <c r="D56" s="47"/>
      <c r="E56" s="47"/>
      <c r="F56" s="47"/>
      <c r="G56" s="47"/>
      <c r="H56" s="47"/>
      <c r="I56" s="140"/>
      <c r="J56" s="151">
        <f>J77</f>
        <v>0</v>
      </c>
      <c r="K56" s="51"/>
      <c r="AU56" s="24" t="s">
        <v>113</v>
      </c>
    </row>
    <row r="57" s="8" customFormat="1" ht="24.96" customHeight="1">
      <c r="B57" s="171"/>
      <c r="C57" s="172"/>
      <c r="D57" s="173" t="s">
        <v>459</v>
      </c>
      <c r="E57" s="174"/>
      <c r="F57" s="174"/>
      <c r="G57" s="174"/>
      <c r="H57" s="174"/>
      <c r="I57" s="175"/>
      <c r="J57" s="176">
        <f>J78</f>
        <v>0</v>
      </c>
      <c r="K57" s="177"/>
    </row>
    <row r="58" s="1" customFormat="1" ht="21.84" customHeight="1">
      <c r="B58" s="46"/>
      <c r="C58" s="47"/>
      <c r="D58" s="47"/>
      <c r="E58" s="47"/>
      <c r="F58" s="47"/>
      <c r="G58" s="47"/>
      <c r="H58" s="47"/>
      <c r="I58" s="140"/>
      <c r="J58" s="47"/>
      <c r="K58" s="51"/>
    </row>
    <row r="59" s="1" customFormat="1" ht="6.96" customHeight="1">
      <c r="B59" s="67"/>
      <c r="C59" s="68"/>
      <c r="D59" s="68"/>
      <c r="E59" s="68"/>
      <c r="F59" s="68"/>
      <c r="G59" s="68"/>
      <c r="H59" s="68"/>
      <c r="I59" s="162"/>
      <c r="J59" s="68"/>
      <c r="K59" s="69"/>
    </row>
    <row r="63" s="1" customFormat="1" ht="6.96" customHeight="1">
      <c r="B63" s="70"/>
      <c r="C63" s="71"/>
      <c r="D63" s="71"/>
      <c r="E63" s="71"/>
      <c r="F63" s="71"/>
      <c r="G63" s="71"/>
      <c r="H63" s="71"/>
      <c r="I63" s="163"/>
      <c r="J63" s="71"/>
      <c r="K63" s="71"/>
      <c r="L63" s="46"/>
    </row>
    <row r="64" s="1" customFormat="1" ht="36.96" customHeight="1">
      <c r="B64" s="46"/>
      <c r="C64" s="72" t="s">
        <v>120</v>
      </c>
      <c r="L64" s="46"/>
    </row>
    <row r="65" s="1" customFormat="1" ht="6.96" customHeight="1">
      <c r="B65" s="46"/>
      <c r="L65" s="46"/>
    </row>
    <row r="66" s="1" customFormat="1" ht="14.4" customHeight="1">
      <c r="B66" s="46"/>
      <c r="C66" s="74" t="s">
        <v>19</v>
      </c>
      <c r="L66" s="46"/>
    </row>
    <row r="67" s="1" customFormat="1" ht="16.5" customHeight="1">
      <c r="B67" s="46"/>
      <c r="E67" s="185" t="str">
        <f>E7</f>
        <v>II/272 Starý Vestec, přeložka silnice - PD</v>
      </c>
      <c r="F67" s="74"/>
      <c r="G67" s="74"/>
      <c r="H67" s="74"/>
      <c r="L67" s="46"/>
    </row>
    <row r="68" s="1" customFormat="1" ht="14.4" customHeight="1">
      <c r="B68" s="46"/>
      <c r="C68" s="74" t="s">
        <v>105</v>
      </c>
      <c r="L68" s="46"/>
    </row>
    <row r="69" s="1" customFormat="1" ht="17.25" customHeight="1">
      <c r="B69" s="46"/>
      <c r="E69" s="77" t="str">
        <f>E9</f>
        <v>SO 000 - Vedlejší rozpočtové náklady</v>
      </c>
      <c r="F69" s="1"/>
      <c r="G69" s="1"/>
      <c r="H69" s="1"/>
      <c r="L69" s="46"/>
    </row>
    <row r="70" s="1" customFormat="1" ht="6.96" customHeight="1">
      <c r="B70" s="46"/>
      <c r="L70" s="46"/>
    </row>
    <row r="71" s="1" customFormat="1" ht="18" customHeight="1">
      <c r="B71" s="46"/>
      <c r="C71" s="74" t="s">
        <v>23</v>
      </c>
      <c r="F71" s="186" t="str">
        <f>F12</f>
        <v xml:space="preserve"> </v>
      </c>
      <c r="I71" s="187" t="s">
        <v>25</v>
      </c>
      <c r="J71" s="79" t="str">
        <f>IF(J12="","",J12)</f>
        <v>12. 11. 2018</v>
      </c>
      <c r="L71" s="46"/>
    </row>
    <row r="72" s="1" customFormat="1" ht="6.96" customHeight="1">
      <c r="B72" s="46"/>
      <c r="L72" s="46"/>
    </row>
    <row r="73" s="1" customFormat="1">
      <c r="B73" s="46"/>
      <c r="C73" s="74" t="s">
        <v>27</v>
      </c>
      <c r="F73" s="186" t="str">
        <f>E15</f>
        <v xml:space="preserve"> </v>
      </c>
      <c r="I73" s="187" t="s">
        <v>32</v>
      </c>
      <c r="J73" s="186" t="str">
        <f>E21</f>
        <v xml:space="preserve"> </v>
      </c>
      <c r="L73" s="46"/>
    </row>
    <row r="74" s="1" customFormat="1" ht="14.4" customHeight="1">
      <c r="B74" s="46"/>
      <c r="C74" s="74" t="s">
        <v>30</v>
      </c>
      <c r="F74" s="186" t="str">
        <f>IF(E18="","",E18)</f>
        <v/>
      </c>
      <c r="L74" s="46"/>
    </row>
    <row r="75" s="1" customFormat="1" ht="10.32" customHeight="1">
      <c r="B75" s="46"/>
      <c r="L75" s="46"/>
    </row>
    <row r="76" s="10" customFormat="1" ht="29.28" customHeight="1">
      <c r="B76" s="188"/>
      <c r="C76" s="189" t="s">
        <v>121</v>
      </c>
      <c r="D76" s="190" t="s">
        <v>54</v>
      </c>
      <c r="E76" s="190" t="s">
        <v>50</v>
      </c>
      <c r="F76" s="190" t="s">
        <v>122</v>
      </c>
      <c r="G76" s="190" t="s">
        <v>123</v>
      </c>
      <c r="H76" s="190" t="s">
        <v>124</v>
      </c>
      <c r="I76" s="191" t="s">
        <v>125</v>
      </c>
      <c r="J76" s="190" t="s">
        <v>111</v>
      </c>
      <c r="K76" s="192" t="s">
        <v>126</v>
      </c>
      <c r="L76" s="188"/>
      <c r="M76" s="92" t="s">
        <v>127</v>
      </c>
      <c r="N76" s="93" t="s">
        <v>39</v>
      </c>
      <c r="O76" s="93" t="s">
        <v>128</v>
      </c>
      <c r="P76" s="93" t="s">
        <v>129</v>
      </c>
      <c r="Q76" s="93" t="s">
        <v>130</v>
      </c>
      <c r="R76" s="93" t="s">
        <v>131</v>
      </c>
      <c r="S76" s="93" t="s">
        <v>132</v>
      </c>
      <c r="T76" s="94" t="s">
        <v>133</v>
      </c>
    </row>
    <row r="77" s="1" customFormat="1" ht="29.28" customHeight="1">
      <c r="B77" s="46"/>
      <c r="C77" s="96" t="s">
        <v>112</v>
      </c>
      <c r="J77" s="193">
        <f>BK77</f>
        <v>0</v>
      </c>
      <c r="L77" s="46"/>
      <c r="M77" s="95"/>
      <c r="N77" s="82"/>
      <c r="O77" s="82"/>
      <c r="P77" s="194">
        <f>P78</f>
        <v>0</v>
      </c>
      <c r="Q77" s="82"/>
      <c r="R77" s="194">
        <f>R78</f>
        <v>0</v>
      </c>
      <c r="S77" s="82"/>
      <c r="T77" s="195">
        <f>T78</f>
        <v>0</v>
      </c>
      <c r="AT77" s="24" t="s">
        <v>68</v>
      </c>
      <c r="AU77" s="24" t="s">
        <v>113</v>
      </c>
      <c r="BK77" s="196">
        <f>BK78</f>
        <v>0</v>
      </c>
    </row>
    <row r="78" s="11" customFormat="1" ht="37.44" customHeight="1">
      <c r="B78" s="197"/>
      <c r="D78" s="198" t="s">
        <v>68</v>
      </c>
      <c r="E78" s="199" t="s">
        <v>496</v>
      </c>
      <c r="F78" s="199" t="s">
        <v>497</v>
      </c>
      <c r="I78" s="200"/>
      <c r="J78" s="201">
        <f>BK78</f>
        <v>0</v>
      </c>
      <c r="L78" s="197"/>
      <c r="M78" s="202"/>
      <c r="N78" s="203"/>
      <c r="O78" s="203"/>
      <c r="P78" s="204">
        <f>SUM(P79:P100)</f>
        <v>0</v>
      </c>
      <c r="Q78" s="203"/>
      <c r="R78" s="204">
        <f>SUM(R79:R100)</f>
        <v>0</v>
      </c>
      <c r="S78" s="203"/>
      <c r="T78" s="205">
        <f>SUM(T79:T100)</f>
        <v>0</v>
      </c>
      <c r="AR78" s="198" t="s">
        <v>76</v>
      </c>
      <c r="AT78" s="206" t="s">
        <v>68</v>
      </c>
      <c r="AU78" s="206" t="s">
        <v>69</v>
      </c>
      <c r="AY78" s="198" t="s">
        <v>136</v>
      </c>
      <c r="BK78" s="207">
        <f>SUM(BK79:BK100)</f>
        <v>0</v>
      </c>
    </row>
    <row r="79" s="1" customFormat="1" ht="16.5" customHeight="1">
      <c r="B79" s="210"/>
      <c r="C79" s="211" t="s">
        <v>76</v>
      </c>
      <c r="D79" s="211" t="s">
        <v>138</v>
      </c>
      <c r="E79" s="212" t="s">
        <v>597</v>
      </c>
      <c r="F79" s="213" t="s">
        <v>598</v>
      </c>
      <c r="G79" s="214" t="s">
        <v>599</v>
      </c>
      <c r="H79" s="215">
        <v>1</v>
      </c>
      <c r="I79" s="216"/>
      <c r="J79" s="217">
        <f>ROUND(I79*H79,2)</f>
        <v>0</v>
      </c>
      <c r="K79" s="213" t="s">
        <v>5</v>
      </c>
      <c r="L79" s="46"/>
      <c r="M79" s="218" t="s">
        <v>5</v>
      </c>
      <c r="N79" s="219" t="s">
        <v>40</v>
      </c>
      <c r="O79" s="47"/>
      <c r="P79" s="220">
        <f>O79*H79</f>
        <v>0</v>
      </c>
      <c r="Q79" s="220">
        <v>0</v>
      </c>
      <c r="R79" s="220">
        <f>Q79*H79</f>
        <v>0</v>
      </c>
      <c r="S79" s="220">
        <v>0</v>
      </c>
      <c r="T79" s="221">
        <f>S79*H79</f>
        <v>0</v>
      </c>
      <c r="AR79" s="24" t="s">
        <v>142</v>
      </c>
      <c r="AT79" s="24" t="s">
        <v>138</v>
      </c>
      <c r="AU79" s="24" t="s">
        <v>76</v>
      </c>
      <c r="AY79" s="24" t="s">
        <v>136</v>
      </c>
      <c r="BE79" s="222">
        <f>IF(N79="základní",J79,0)</f>
        <v>0</v>
      </c>
      <c r="BF79" s="222">
        <f>IF(N79="snížená",J79,0)</f>
        <v>0</v>
      </c>
      <c r="BG79" s="222">
        <f>IF(N79="zákl. přenesená",J79,0)</f>
        <v>0</v>
      </c>
      <c r="BH79" s="222">
        <f>IF(N79="sníž. přenesená",J79,0)</f>
        <v>0</v>
      </c>
      <c r="BI79" s="222">
        <f>IF(N79="nulová",J79,0)</f>
        <v>0</v>
      </c>
      <c r="BJ79" s="24" t="s">
        <v>76</v>
      </c>
      <c r="BK79" s="222">
        <f>ROUND(I79*H79,2)</f>
        <v>0</v>
      </c>
      <c r="BL79" s="24" t="s">
        <v>142</v>
      </c>
      <c r="BM79" s="24" t="s">
        <v>600</v>
      </c>
    </row>
    <row r="80" s="1" customFormat="1">
      <c r="B80" s="46"/>
      <c r="D80" s="223" t="s">
        <v>144</v>
      </c>
      <c r="F80" s="224" t="s">
        <v>601</v>
      </c>
      <c r="I80" s="225"/>
      <c r="L80" s="46"/>
      <c r="M80" s="226"/>
      <c r="N80" s="47"/>
      <c r="O80" s="47"/>
      <c r="P80" s="47"/>
      <c r="Q80" s="47"/>
      <c r="R80" s="47"/>
      <c r="S80" s="47"/>
      <c r="T80" s="85"/>
      <c r="AT80" s="24" t="s">
        <v>144</v>
      </c>
      <c r="AU80" s="24" t="s">
        <v>76</v>
      </c>
    </row>
    <row r="81" s="1" customFormat="1" ht="25.5" customHeight="1">
      <c r="B81" s="210"/>
      <c r="C81" s="211" t="s">
        <v>78</v>
      </c>
      <c r="D81" s="211" t="s">
        <v>138</v>
      </c>
      <c r="E81" s="212" t="s">
        <v>602</v>
      </c>
      <c r="F81" s="213" t="s">
        <v>603</v>
      </c>
      <c r="G81" s="214" t="s">
        <v>599</v>
      </c>
      <c r="H81" s="215">
        <v>1</v>
      </c>
      <c r="I81" s="216"/>
      <c r="J81" s="217">
        <f>ROUND(I81*H81,2)</f>
        <v>0</v>
      </c>
      <c r="K81" s="213" t="s">
        <v>5</v>
      </c>
      <c r="L81" s="46"/>
      <c r="M81" s="218" t="s">
        <v>5</v>
      </c>
      <c r="N81" s="219" t="s">
        <v>40</v>
      </c>
      <c r="O81" s="47"/>
      <c r="P81" s="220">
        <f>O81*H81</f>
        <v>0</v>
      </c>
      <c r="Q81" s="220">
        <v>0</v>
      </c>
      <c r="R81" s="220">
        <f>Q81*H81</f>
        <v>0</v>
      </c>
      <c r="S81" s="220">
        <v>0</v>
      </c>
      <c r="T81" s="221">
        <f>S81*H81</f>
        <v>0</v>
      </c>
      <c r="AR81" s="24" t="s">
        <v>142</v>
      </c>
      <c r="AT81" s="24" t="s">
        <v>138</v>
      </c>
      <c r="AU81" s="24" t="s">
        <v>76</v>
      </c>
      <c r="AY81" s="24" t="s">
        <v>136</v>
      </c>
      <c r="BE81" s="222">
        <f>IF(N81="základní",J81,0)</f>
        <v>0</v>
      </c>
      <c r="BF81" s="222">
        <f>IF(N81="snížená",J81,0)</f>
        <v>0</v>
      </c>
      <c r="BG81" s="222">
        <f>IF(N81="zákl. přenesená",J81,0)</f>
        <v>0</v>
      </c>
      <c r="BH81" s="222">
        <f>IF(N81="sníž. přenesená",J81,0)</f>
        <v>0</v>
      </c>
      <c r="BI81" s="222">
        <f>IF(N81="nulová",J81,0)</f>
        <v>0</v>
      </c>
      <c r="BJ81" s="24" t="s">
        <v>76</v>
      </c>
      <c r="BK81" s="222">
        <f>ROUND(I81*H81,2)</f>
        <v>0</v>
      </c>
      <c r="BL81" s="24" t="s">
        <v>142</v>
      </c>
      <c r="BM81" s="24" t="s">
        <v>604</v>
      </c>
    </row>
    <row r="82" s="1" customFormat="1">
      <c r="B82" s="46"/>
      <c r="D82" s="223" t="s">
        <v>144</v>
      </c>
      <c r="F82" s="224" t="s">
        <v>605</v>
      </c>
      <c r="I82" s="225"/>
      <c r="L82" s="46"/>
      <c r="M82" s="226"/>
      <c r="N82" s="47"/>
      <c r="O82" s="47"/>
      <c r="P82" s="47"/>
      <c r="Q82" s="47"/>
      <c r="R82" s="47"/>
      <c r="S82" s="47"/>
      <c r="T82" s="85"/>
      <c r="AT82" s="24" t="s">
        <v>144</v>
      </c>
      <c r="AU82" s="24" t="s">
        <v>76</v>
      </c>
    </row>
    <row r="83" s="1" customFormat="1">
      <c r="B83" s="46"/>
      <c r="D83" s="223" t="s">
        <v>160</v>
      </c>
      <c r="F83" s="235" t="s">
        <v>606</v>
      </c>
      <c r="I83" s="225"/>
      <c r="L83" s="46"/>
      <c r="M83" s="226"/>
      <c r="N83" s="47"/>
      <c r="O83" s="47"/>
      <c r="P83" s="47"/>
      <c r="Q83" s="47"/>
      <c r="R83" s="47"/>
      <c r="S83" s="47"/>
      <c r="T83" s="85"/>
      <c r="AT83" s="24" t="s">
        <v>160</v>
      </c>
      <c r="AU83" s="24" t="s">
        <v>76</v>
      </c>
    </row>
    <row r="84" s="12" customFormat="1">
      <c r="B84" s="227"/>
      <c r="D84" s="223" t="s">
        <v>145</v>
      </c>
      <c r="E84" s="228" t="s">
        <v>5</v>
      </c>
      <c r="F84" s="229" t="s">
        <v>607</v>
      </c>
      <c r="H84" s="230">
        <v>1</v>
      </c>
      <c r="I84" s="231"/>
      <c r="L84" s="227"/>
      <c r="M84" s="232"/>
      <c r="N84" s="233"/>
      <c r="O84" s="233"/>
      <c r="P84" s="233"/>
      <c r="Q84" s="233"/>
      <c r="R84" s="233"/>
      <c r="S84" s="233"/>
      <c r="T84" s="234"/>
      <c r="AT84" s="228" t="s">
        <v>145</v>
      </c>
      <c r="AU84" s="228" t="s">
        <v>76</v>
      </c>
      <c r="AV84" s="12" t="s">
        <v>78</v>
      </c>
      <c r="AW84" s="12" t="s">
        <v>33</v>
      </c>
      <c r="AX84" s="12" t="s">
        <v>69</v>
      </c>
      <c r="AY84" s="228" t="s">
        <v>136</v>
      </c>
    </row>
    <row r="85" s="1" customFormat="1" ht="16.5" customHeight="1">
      <c r="B85" s="210"/>
      <c r="C85" s="211" t="s">
        <v>162</v>
      </c>
      <c r="D85" s="211" t="s">
        <v>138</v>
      </c>
      <c r="E85" s="212" t="s">
        <v>608</v>
      </c>
      <c r="F85" s="213" t="s">
        <v>609</v>
      </c>
      <c r="G85" s="214" t="s">
        <v>610</v>
      </c>
      <c r="H85" s="215">
        <v>1</v>
      </c>
      <c r="I85" s="216"/>
      <c r="J85" s="217">
        <f>ROUND(I85*H85,2)</f>
        <v>0</v>
      </c>
      <c r="K85" s="213" t="s">
        <v>5</v>
      </c>
      <c r="L85" s="46"/>
      <c r="M85" s="218" t="s">
        <v>5</v>
      </c>
      <c r="N85" s="219" t="s">
        <v>40</v>
      </c>
      <c r="O85" s="47"/>
      <c r="P85" s="220">
        <f>O85*H85</f>
        <v>0</v>
      </c>
      <c r="Q85" s="220">
        <v>0</v>
      </c>
      <c r="R85" s="220">
        <f>Q85*H85</f>
        <v>0</v>
      </c>
      <c r="S85" s="220">
        <v>0</v>
      </c>
      <c r="T85" s="221">
        <f>S85*H85</f>
        <v>0</v>
      </c>
      <c r="AR85" s="24" t="s">
        <v>142</v>
      </c>
      <c r="AT85" s="24" t="s">
        <v>138</v>
      </c>
      <c r="AU85" s="24" t="s">
        <v>76</v>
      </c>
      <c r="AY85" s="24" t="s">
        <v>136</v>
      </c>
      <c r="BE85" s="222">
        <f>IF(N85="základní",J85,0)</f>
        <v>0</v>
      </c>
      <c r="BF85" s="222">
        <f>IF(N85="snížená",J85,0)</f>
        <v>0</v>
      </c>
      <c r="BG85" s="222">
        <f>IF(N85="zákl. přenesená",J85,0)</f>
        <v>0</v>
      </c>
      <c r="BH85" s="222">
        <f>IF(N85="sníž. přenesená",J85,0)</f>
        <v>0</v>
      </c>
      <c r="BI85" s="222">
        <f>IF(N85="nulová",J85,0)</f>
        <v>0</v>
      </c>
      <c r="BJ85" s="24" t="s">
        <v>76</v>
      </c>
      <c r="BK85" s="222">
        <f>ROUND(I85*H85,2)</f>
        <v>0</v>
      </c>
      <c r="BL85" s="24" t="s">
        <v>142</v>
      </c>
      <c r="BM85" s="24" t="s">
        <v>611</v>
      </c>
    </row>
    <row r="86" s="1" customFormat="1">
      <c r="B86" s="46"/>
      <c r="D86" s="223" t="s">
        <v>144</v>
      </c>
      <c r="F86" s="224" t="s">
        <v>609</v>
      </c>
      <c r="I86" s="225"/>
      <c r="L86" s="46"/>
      <c r="M86" s="226"/>
      <c r="N86" s="47"/>
      <c r="O86" s="47"/>
      <c r="P86" s="47"/>
      <c r="Q86" s="47"/>
      <c r="R86" s="47"/>
      <c r="S86" s="47"/>
      <c r="T86" s="85"/>
      <c r="AT86" s="24" t="s">
        <v>144</v>
      </c>
      <c r="AU86" s="24" t="s">
        <v>76</v>
      </c>
    </row>
    <row r="87" s="1" customFormat="1" ht="16.5" customHeight="1">
      <c r="B87" s="210"/>
      <c r="C87" s="211" t="s">
        <v>142</v>
      </c>
      <c r="D87" s="211" t="s">
        <v>138</v>
      </c>
      <c r="E87" s="212" t="s">
        <v>612</v>
      </c>
      <c r="F87" s="213" t="s">
        <v>613</v>
      </c>
      <c r="G87" s="214" t="s">
        <v>599</v>
      </c>
      <c r="H87" s="215">
        <v>1</v>
      </c>
      <c r="I87" s="216"/>
      <c r="J87" s="217">
        <f>ROUND(I87*H87,2)</f>
        <v>0</v>
      </c>
      <c r="K87" s="213" t="s">
        <v>5</v>
      </c>
      <c r="L87" s="46"/>
      <c r="M87" s="218" t="s">
        <v>5</v>
      </c>
      <c r="N87" s="219" t="s">
        <v>40</v>
      </c>
      <c r="O87" s="47"/>
      <c r="P87" s="220">
        <f>O87*H87</f>
        <v>0</v>
      </c>
      <c r="Q87" s="220">
        <v>0</v>
      </c>
      <c r="R87" s="220">
        <f>Q87*H87</f>
        <v>0</v>
      </c>
      <c r="S87" s="220">
        <v>0</v>
      </c>
      <c r="T87" s="221">
        <f>S87*H87</f>
        <v>0</v>
      </c>
      <c r="AR87" s="24" t="s">
        <v>142</v>
      </c>
      <c r="AT87" s="24" t="s">
        <v>138</v>
      </c>
      <c r="AU87" s="24" t="s">
        <v>76</v>
      </c>
      <c r="AY87" s="24" t="s">
        <v>136</v>
      </c>
      <c r="BE87" s="222">
        <f>IF(N87="základní",J87,0)</f>
        <v>0</v>
      </c>
      <c r="BF87" s="222">
        <f>IF(N87="snížená",J87,0)</f>
        <v>0</v>
      </c>
      <c r="BG87" s="222">
        <f>IF(N87="zákl. přenesená",J87,0)</f>
        <v>0</v>
      </c>
      <c r="BH87" s="222">
        <f>IF(N87="sníž. přenesená",J87,0)</f>
        <v>0</v>
      </c>
      <c r="BI87" s="222">
        <f>IF(N87="nulová",J87,0)</f>
        <v>0</v>
      </c>
      <c r="BJ87" s="24" t="s">
        <v>76</v>
      </c>
      <c r="BK87" s="222">
        <f>ROUND(I87*H87,2)</f>
        <v>0</v>
      </c>
      <c r="BL87" s="24" t="s">
        <v>142</v>
      </c>
      <c r="BM87" s="24" t="s">
        <v>614</v>
      </c>
    </row>
    <row r="88" s="1" customFormat="1">
      <c r="B88" s="46"/>
      <c r="D88" s="223" t="s">
        <v>144</v>
      </c>
      <c r="F88" s="224" t="s">
        <v>613</v>
      </c>
      <c r="I88" s="225"/>
      <c r="L88" s="46"/>
      <c r="M88" s="226"/>
      <c r="N88" s="47"/>
      <c r="O88" s="47"/>
      <c r="P88" s="47"/>
      <c r="Q88" s="47"/>
      <c r="R88" s="47"/>
      <c r="S88" s="47"/>
      <c r="T88" s="85"/>
      <c r="AT88" s="24" t="s">
        <v>144</v>
      </c>
      <c r="AU88" s="24" t="s">
        <v>76</v>
      </c>
    </row>
    <row r="89" s="1" customFormat="1" ht="16.5" customHeight="1">
      <c r="B89" s="210"/>
      <c r="C89" s="211" t="s">
        <v>175</v>
      </c>
      <c r="D89" s="211" t="s">
        <v>138</v>
      </c>
      <c r="E89" s="212" t="s">
        <v>615</v>
      </c>
      <c r="F89" s="213" t="s">
        <v>616</v>
      </c>
      <c r="G89" s="214" t="s">
        <v>617</v>
      </c>
      <c r="H89" s="215">
        <v>1</v>
      </c>
      <c r="I89" s="216"/>
      <c r="J89" s="217">
        <f>ROUND(I89*H89,2)</f>
        <v>0</v>
      </c>
      <c r="K89" s="213" t="s">
        <v>5</v>
      </c>
      <c r="L89" s="46"/>
      <c r="M89" s="218" t="s">
        <v>5</v>
      </c>
      <c r="N89" s="219" t="s">
        <v>40</v>
      </c>
      <c r="O89" s="47"/>
      <c r="P89" s="220">
        <f>O89*H89</f>
        <v>0</v>
      </c>
      <c r="Q89" s="220">
        <v>0</v>
      </c>
      <c r="R89" s="220">
        <f>Q89*H89</f>
        <v>0</v>
      </c>
      <c r="S89" s="220">
        <v>0</v>
      </c>
      <c r="T89" s="221">
        <f>S89*H89</f>
        <v>0</v>
      </c>
      <c r="AR89" s="24" t="s">
        <v>142</v>
      </c>
      <c r="AT89" s="24" t="s">
        <v>138</v>
      </c>
      <c r="AU89" s="24" t="s">
        <v>76</v>
      </c>
      <c r="AY89" s="24" t="s">
        <v>136</v>
      </c>
      <c r="BE89" s="222">
        <f>IF(N89="základní",J89,0)</f>
        <v>0</v>
      </c>
      <c r="BF89" s="222">
        <f>IF(N89="snížená",J89,0)</f>
        <v>0</v>
      </c>
      <c r="BG89" s="222">
        <f>IF(N89="zákl. přenesená",J89,0)</f>
        <v>0</v>
      </c>
      <c r="BH89" s="222">
        <f>IF(N89="sníž. přenesená",J89,0)</f>
        <v>0</v>
      </c>
      <c r="BI89" s="222">
        <f>IF(N89="nulová",J89,0)</f>
        <v>0</v>
      </c>
      <c r="BJ89" s="24" t="s">
        <v>76</v>
      </c>
      <c r="BK89" s="222">
        <f>ROUND(I89*H89,2)</f>
        <v>0</v>
      </c>
      <c r="BL89" s="24" t="s">
        <v>142</v>
      </c>
      <c r="BM89" s="24" t="s">
        <v>618</v>
      </c>
    </row>
    <row r="90" s="1" customFormat="1">
      <c r="B90" s="46"/>
      <c r="D90" s="223" t="s">
        <v>144</v>
      </c>
      <c r="F90" s="224" t="s">
        <v>613</v>
      </c>
      <c r="I90" s="225"/>
      <c r="L90" s="46"/>
      <c r="M90" s="226"/>
      <c r="N90" s="47"/>
      <c r="O90" s="47"/>
      <c r="P90" s="47"/>
      <c r="Q90" s="47"/>
      <c r="R90" s="47"/>
      <c r="S90" s="47"/>
      <c r="T90" s="85"/>
      <c r="AT90" s="24" t="s">
        <v>144</v>
      </c>
      <c r="AU90" s="24" t="s">
        <v>76</v>
      </c>
    </row>
    <row r="91" s="1" customFormat="1" ht="16.5" customHeight="1">
      <c r="B91" s="210"/>
      <c r="C91" s="211" t="s">
        <v>182</v>
      </c>
      <c r="D91" s="211" t="s">
        <v>138</v>
      </c>
      <c r="E91" s="212" t="s">
        <v>619</v>
      </c>
      <c r="F91" s="213" t="s">
        <v>620</v>
      </c>
      <c r="G91" s="214" t="s">
        <v>599</v>
      </c>
      <c r="H91" s="215">
        <v>1</v>
      </c>
      <c r="I91" s="216"/>
      <c r="J91" s="217">
        <f>ROUND(I91*H91,2)</f>
        <v>0</v>
      </c>
      <c r="K91" s="213" t="s">
        <v>158</v>
      </c>
      <c r="L91" s="46"/>
      <c r="M91" s="218" t="s">
        <v>5</v>
      </c>
      <c r="N91" s="219" t="s">
        <v>40</v>
      </c>
      <c r="O91" s="47"/>
      <c r="P91" s="220">
        <f>O91*H91</f>
        <v>0</v>
      </c>
      <c r="Q91" s="220">
        <v>0</v>
      </c>
      <c r="R91" s="220">
        <f>Q91*H91</f>
        <v>0</v>
      </c>
      <c r="S91" s="220">
        <v>0</v>
      </c>
      <c r="T91" s="221">
        <f>S91*H91</f>
        <v>0</v>
      </c>
      <c r="AR91" s="24" t="s">
        <v>498</v>
      </c>
      <c r="AT91" s="24" t="s">
        <v>138</v>
      </c>
      <c r="AU91" s="24" t="s">
        <v>76</v>
      </c>
      <c r="AY91" s="24" t="s">
        <v>136</v>
      </c>
      <c r="BE91" s="222">
        <f>IF(N91="základní",J91,0)</f>
        <v>0</v>
      </c>
      <c r="BF91" s="222">
        <f>IF(N91="snížená",J91,0)</f>
        <v>0</v>
      </c>
      <c r="BG91" s="222">
        <f>IF(N91="zákl. přenesená",J91,0)</f>
        <v>0</v>
      </c>
      <c r="BH91" s="222">
        <f>IF(N91="sníž. přenesená",J91,0)</f>
        <v>0</v>
      </c>
      <c r="BI91" s="222">
        <f>IF(N91="nulová",J91,0)</f>
        <v>0</v>
      </c>
      <c r="BJ91" s="24" t="s">
        <v>76</v>
      </c>
      <c r="BK91" s="222">
        <f>ROUND(I91*H91,2)</f>
        <v>0</v>
      </c>
      <c r="BL91" s="24" t="s">
        <v>498</v>
      </c>
      <c r="BM91" s="24" t="s">
        <v>621</v>
      </c>
    </row>
    <row r="92" s="1" customFormat="1">
      <c r="B92" s="46"/>
      <c r="D92" s="223" t="s">
        <v>144</v>
      </c>
      <c r="F92" s="224" t="s">
        <v>620</v>
      </c>
      <c r="I92" s="225"/>
      <c r="L92" s="46"/>
      <c r="M92" s="226"/>
      <c r="N92" s="47"/>
      <c r="O92" s="47"/>
      <c r="P92" s="47"/>
      <c r="Q92" s="47"/>
      <c r="R92" s="47"/>
      <c r="S92" s="47"/>
      <c r="T92" s="85"/>
      <c r="AT92" s="24" t="s">
        <v>144</v>
      </c>
      <c r="AU92" s="24" t="s">
        <v>76</v>
      </c>
    </row>
    <row r="93" s="1" customFormat="1">
      <c r="B93" s="46"/>
      <c r="D93" s="223" t="s">
        <v>160</v>
      </c>
      <c r="F93" s="235" t="s">
        <v>622</v>
      </c>
      <c r="I93" s="225"/>
      <c r="L93" s="46"/>
      <c r="M93" s="226"/>
      <c r="N93" s="47"/>
      <c r="O93" s="47"/>
      <c r="P93" s="47"/>
      <c r="Q93" s="47"/>
      <c r="R93" s="47"/>
      <c r="S93" s="47"/>
      <c r="T93" s="85"/>
      <c r="AT93" s="24" t="s">
        <v>160</v>
      </c>
      <c r="AU93" s="24" t="s">
        <v>76</v>
      </c>
    </row>
    <row r="94" s="1" customFormat="1" ht="16.5" customHeight="1">
      <c r="B94" s="210"/>
      <c r="C94" s="211" t="s">
        <v>200</v>
      </c>
      <c r="D94" s="211" t="s">
        <v>138</v>
      </c>
      <c r="E94" s="212" t="s">
        <v>623</v>
      </c>
      <c r="F94" s="213" t="s">
        <v>624</v>
      </c>
      <c r="G94" s="214" t="s">
        <v>610</v>
      </c>
      <c r="H94" s="215">
        <v>1</v>
      </c>
      <c r="I94" s="216"/>
      <c r="J94" s="217">
        <f>ROUND(I94*H94,2)</f>
        <v>0</v>
      </c>
      <c r="K94" s="213" t="s">
        <v>5</v>
      </c>
      <c r="L94" s="46"/>
      <c r="M94" s="218" t="s">
        <v>5</v>
      </c>
      <c r="N94" s="219" t="s">
        <v>40</v>
      </c>
      <c r="O94" s="47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AR94" s="24" t="s">
        <v>142</v>
      </c>
      <c r="AT94" s="24" t="s">
        <v>138</v>
      </c>
      <c r="AU94" s="24" t="s">
        <v>76</v>
      </c>
      <c r="AY94" s="24" t="s">
        <v>136</v>
      </c>
      <c r="BE94" s="222">
        <f>IF(N94="základní",J94,0)</f>
        <v>0</v>
      </c>
      <c r="BF94" s="222">
        <f>IF(N94="snížená",J94,0)</f>
        <v>0</v>
      </c>
      <c r="BG94" s="222">
        <f>IF(N94="zákl. přenesená",J94,0)</f>
        <v>0</v>
      </c>
      <c r="BH94" s="222">
        <f>IF(N94="sníž. přenesená",J94,0)</f>
        <v>0</v>
      </c>
      <c r="BI94" s="222">
        <f>IF(N94="nulová",J94,0)</f>
        <v>0</v>
      </c>
      <c r="BJ94" s="24" t="s">
        <v>76</v>
      </c>
      <c r="BK94" s="222">
        <f>ROUND(I94*H94,2)</f>
        <v>0</v>
      </c>
      <c r="BL94" s="24" t="s">
        <v>142</v>
      </c>
      <c r="BM94" s="24" t="s">
        <v>625</v>
      </c>
    </row>
    <row r="95" s="1" customFormat="1">
      <c r="B95" s="46"/>
      <c r="D95" s="223" t="s">
        <v>144</v>
      </c>
      <c r="F95" s="224" t="s">
        <v>624</v>
      </c>
      <c r="I95" s="225"/>
      <c r="L95" s="46"/>
      <c r="M95" s="226"/>
      <c r="N95" s="47"/>
      <c r="O95" s="47"/>
      <c r="P95" s="47"/>
      <c r="Q95" s="47"/>
      <c r="R95" s="47"/>
      <c r="S95" s="47"/>
      <c r="T95" s="85"/>
      <c r="AT95" s="24" t="s">
        <v>144</v>
      </c>
      <c r="AU95" s="24" t="s">
        <v>76</v>
      </c>
    </row>
    <row r="96" s="1" customFormat="1" ht="16.5" customHeight="1">
      <c r="B96" s="210"/>
      <c r="C96" s="211" t="s">
        <v>205</v>
      </c>
      <c r="D96" s="211" t="s">
        <v>138</v>
      </c>
      <c r="E96" s="212" t="s">
        <v>626</v>
      </c>
      <c r="F96" s="213" t="s">
        <v>627</v>
      </c>
      <c r="G96" s="214" t="s">
        <v>599</v>
      </c>
      <c r="H96" s="215">
        <v>1</v>
      </c>
      <c r="I96" s="216"/>
      <c r="J96" s="217">
        <f>ROUND(I96*H96,2)</f>
        <v>0</v>
      </c>
      <c r="K96" s="213" t="s">
        <v>158</v>
      </c>
      <c r="L96" s="46"/>
      <c r="M96" s="218" t="s">
        <v>5</v>
      </c>
      <c r="N96" s="219" t="s">
        <v>40</v>
      </c>
      <c r="O96" s="47"/>
      <c r="P96" s="220">
        <f>O96*H96</f>
        <v>0</v>
      </c>
      <c r="Q96" s="220">
        <v>0</v>
      </c>
      <c r="R96" s="220">
        <f>Q96*H96</f>
        <v>0</v>
      </c>
      <c r="S96" s="220">
        <v>0</v>
      </c>
      <c r="T96" s="221">
        <f>S96*H96</f>
        <v>0</v>
      </c>
      <c r="AR96" s="24" t="s">
        <v>498</v>
      </c>
      <c r="AT96" s="24" t="s">
        <v>138</v>
      </c>
      <c r="AU96" s="24" t="s">
        <v>76</v>
      </c>
      <c r="AY96" s="24" t="s">
        <v>136</v>
      </c>
      <c r="BE96" s="222">
        <f>IF(N96="základní",J96,0)</f>
        <v>0</v>
      </c>
      <c r="BF96" s="222">
        <f>IF(N96="snížená",J96,0)</f>
        <v>0</v>
      </c>
      <c r="BG96" s="222">
        <f>IF(N96="zákl. přenesená",J96,0)</f>
        <v>0</v>
      </c>
      <c r="BH96" s="222">
        <f>IF(N96="sníž. přenesená",J96,0)</f>
        <v>0</v>
      </c>
      <c r="BI96" s="222">
        <f>IF(N96="nulová",J96,0)</f>
        <v>0</v>
      </c>
      <c r="BJ96" s="24" t="s">
        <v>76</v>
      </c>
      <c r="BK96" s="222">
        <f>ROUND(I96*H96,2)</f>
        <v>0</v>
      </c>
      <c r="BL96" s="24" t="s">
        <v>498</v>
      </c>
      <c r="BM96" s="24" t="s">
        <v>628</v>
      </c>
    </row>
    <row r="97" s="1" customFormat="1">
      <c r="B97" s="46"/>
      <c r="D97" s="223" t="s">
        <v>144</v>
      </c>
      <c r="F97" s="224" t="s">
        <v>629</v>
      </c>
      <c r="I97" s="225"/>
      <c r="L97" s="46"/>
      <c r="M97" s="226"/>
      <c r="N97" s="47"/>
      <c r="O97" s="47"/>
      <c r="P97" s="47"/>
      <c r="Q97" s="47"/>
      <c r="R97" s="47"/>
      <c r="S97" s="47"/>
      <c r="T97" s="85"/>
      <c r="AT97" s="24" t="s">
        <v>144</v>
      </c>
      <c r="AU97" s="24" t="s">
        <v>76</v>
      </c>
    </row>
    <row r="98" s="1" customFormat="1">
      <c r="B98" s="46"/>
      <c r="D98" s="223" t="s">
        <v>160</v>
      </c>
      <c r="F98" s="235" t="s">
        <v>630</v>
      </c>
      <c r="I98" s="225"/>
      <c r="L98" s="46"/>
      <c r="M98" s="226"/>
      <c r="N98" s="47"/>
      <c r="O98" s="47"/>
      <c r="P98" s="47"/>
      <c r="Q98" s="47"/>
      <c r="R98" s="47"/>
      <c r="S98" s="47"/>
      <c r="T98" s="85"/>
      <c r="AT98" s="24" t="s">
        <v>160</v>
      </c>
      <c r="AU98" s="24" t="s">
        <v>76</v>
      </c>
    </row>
    <row r="99" s="1" customFormat="1" ht="16.5" customHeight="1">
      <c r="B99" s="210"/>
      <c r="C99" s="211" t="s">
        <v>214</v>
      </c>
      <c r="D99" s="211" t="s">
        <v>138</v>
      </c>
      <c r="E99" s="212" t="s">
        <v>631</v>
      </c>
      <c r="F99" s="213" t="s">
        <v>632</v>
      </c>
      <c r="G99" s="214" t="s">
        <v>599</v>
      </c>
      <c r="H99" s="215">
        <v>1</v>
      </c>
      <c r="I99" s="216"/>
      <c r="J99" s="217">
        <f>ROUND(I99*H99,2)</f>
        <v>0</v>
      </c>
      <c r="K99" s="213" t="s">
        <v>487</v>
      </c>
      <c r="L99" s="46"/>
      <c r="M99" s="218" t="s">
        <v>5</v>
      </c>
      <c r="N99" s="219" t="s">
        <v>40</v>
      </c>
      <c r="O99" s="47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AR99" s="24" t="s">
        <v>498</v>
      </c>
      <c r="AT99" s="24" t="s">
        <v>138</v>
      </c>
      <c r="AU99" s="24" t="s">
        <v>76</v>
      </c>
      <c r="AY99" s="24" t="s">
        <v>136</v>
      </c>
      <c r="BE99" s="222">
        <f>IF(N99="základní",J99,0)</f>
        <v>0</v>
      </c>
      <c r="BF99" s="222">
        <f>IF(N99="snížená",J99,0)</f>
        <v>0</v>
      </c>
      <c r="BG99" s="222">
        <f>IF(N99="zákl. přenesená",J99,0)</f>
        <v>0</v>
      </c>
      <c r="BH99" s="222">
        <f>IF(N99="sníž. přenesená",J99,0)</f>
        <v>0</v>
      </c>
      <c r="BI99" s="222">
        <f>IF(N99="nulová",J99,0)</f>
        <v>0</v>
      </c>
      <c r="BJ99" s="24" t="s">
        <v>76</v>
      </c>
      <c r="BK99" s="222">
        <f>ROUND(I99*H99,2)</f>
        <v>0</v>
      </c>
      <c r="BL99" s="24" t="s">
        <v>498</v>
      </c>
      <c r="BM99" s="24" t="s">
        <v>633</v>
      </c>
    </row>
    <row r="100" s="1" customFormat="1">
      <c r="B100" s="46"/>
      <c r="D100" s="223" t="s">
        <v>144</v>
      </c>
      <c r="F100" s="224" t="s">
        <v>634</v>
      </c>
      <c r="I100" s="225"/>
      <c r="L100" s="46"/>
      <c r="M100" s="246"/>
      <c r="N100" s="247"/>
      <c r="O100" s="247"/>
      <c r="P100" s="247"/>
      <c r="Q100" s="247"/>
      <c r="R100" s="247"/>
      <c r="S100" s="247"/>
      <c r="T100" s="248"/>
      <c r="AT100" s="24" t="s">
        <v>144</v>
      </c>
      <c r="AU100" s="24" t="s">
        <v>76</v>
      </c>
    </row>
    <row r="101" s="1" customFormat="1" ht="6.96" customHeight="1">
      <c r="B101" s="67"/>
      <c r="C101" s="68"/>
      <c r="D101" s="68"/>
      <c r="E101" s="68"/>
      <c r="F101" s="68"/>
      <c r="G101" s="68"/>
      <c r="H101" s="68"/>
      <c r="I101" s="162"/>
      <c r="J101" s="68"/>
      <c r="K101" s="68"/>
      <c r="L101" s="46"/>
    </row>
  </sheetData>
  <autoFilter ref="C76:K100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49" customWidth="1"/>
    <col min="2" max="2" width="1.664063" style="249" customWidth="1"/>
    <col min="3" max="4" width="5" style="249" customWidth="1"/>
    <col min="5" max="5" width="11.67" style="249" customWidth="1"/>
    <col min="6" max="6" width="9.17" style="249" customWidth="1"/>
    <col min="7" max="7" width="5" style="249" customWidth="1"/>
    <col min="8" max="8" width="77.83" style="249" customWidth="1"/>
    <col min="9" max="10" width="20" style="249" customWidth="1"/>
    <col min="11" max="11" width="1.664063" style="249" customWidth="1"/>
  </cols>
  <sheetData>
    <row r="1" ht="37.5" customHeight="1"/>
    <row r="2" ht="7.5" customHeight="1">
      <c r="B2" s="250"/>
      <c r="C2" s="251"/>
      <c r="D2" s="251"/>
      <c r="E2" s="251"/>
      <c r="F2" s="251"/>
      <c r="G2" s="251"/>
      <c r="H2" s="251"/>
      <c r="I2" s="251"/>
      <c r="J2" s="251"/>
      <c r="K2" s="252"/>
    </row>
    <row r="3" s="14" customFormat="1" ht="45" customHeight="1">
      <c r="B3" s="253"/>
      <c r="C3" s="254" t="s">
        <v>635</v>
      </c>
      <c r="D3" s="254"/>
      <c r="E3" s="254"/>
      <c r="F3" s="254"/>
      <c r="G3" s="254"/>
      <c r="H3" s="254"/>
      <c r="I3" s="254"/>
      <c r="J3" s="254"/>
      <c r="K3" s="255"/>
    </row>
    <row r="4" ht="25.5" customHeight="1">
      <c r="B4" s="256"/>
      <c r="C4" s="257" t="s">
        <v>636</v>
      </c>
      <c r="D4" s="257"/>
      <c r="E4" s="257"/>
      <c r="F4" s="257"/>
      <c r="G4" s="257"/>
      <c r="H4" s="257"/>
      <c r="I4" s="257"/>
      <c r="J4" s="257"/>
      <c r="K4" s="258"/>
    </row>
    <row r="5" ht="5.25" customHeight="1">
      <c r="B5" s="256"/>
      <c r="C5" s="259"/>
      <c r="D5" s="259"/>
      <c r="E5" s="259"/>
      <c r="F5" s="259"/>
      <c r="G5" s="259"/>
      <c r="H5" s="259"/>
      <c r="I5" s="259"/>
      <c r="J5" s="259"/>
      <c r="K5" s="258"/>
    </row>
    <row r="6" ht="15" customHeight="1">
      <c r="B6" s="256"/>
      <c r="C6" s="260" t="s">
        <v>637</v>
      </c>
      <c r="D6" s="260"/>
      <c r="E6" s="260"/>
      <c r="F6" s="260"/>
      <c r="G6" s="260"/>
      <c r="H6" s="260"/>
      <c r="I6" s="260"/>
      <c r="J6" s="260"/>
      <c r="K6" s="258"/>
    </row>
    <row r="7" ht="15" customHeight="1">
      <c r="B7" s="261"/>
      <c r="C7" s="260" t="s">
        <v>638</v>
      </c>
      <c r="D7" s="260"/>
      <c r="E7" s="260"/>
      <c r="F7" s="260"/>
      <c r="G7" s="260"/>
      <c r="H7" s="260"/>
      <c r="I7" s="260"/>
      <c r="J7" s="260"/>
      <c r="K7" s="258"/>
    </row>
    <row r="8" ht="12.75" customHeight="1">
      <c r="B8" s="261"/>
      <c r="C8" s="260"/>
      <c r="D8" s="260"/>
      <c r="E8" s="260"/>
      <c r="F8" s="260"/>
      <c r="G8" s="260"/>
      <c r="H8" s="260"/>
      <c r="I8" s="260"/>
      <c r="J8" s="260"/>
      <c r="K8" s="258"/>
    </row>
    <row r="9" ht="15" customHeight="1">
      <c r="B9" s="261"/>
      <c r="C9" s="260" t="s">
        <v>639</v>
      </c>
      <c r="D9" s="260"/>
      <c r="E9" s="260"/>
      <c r="F9" s="260"/>
      <c r="G9" s="260"/>
      <c r="H9" s="260"/>
      <c r="I9" s="260"/>
      <c r="J9" s="260"/>
      <c r="K9" s="258"/>
    </row>
    <row r="10" ht="15" customHeight="1">
      <c r="B10" s="261"/>
      <c r="C10" s="260"/>
      <c r="D10" s="260" t="s">
        <v>640</v>
      </c>
      <c r="E10" s="260"/>
      <c r="F10" s="260"/>
      <c r="G10" s="260"/>
      <c r="H10" s="260"/>
      <c r="I10" s="260"/>
      <c r="J10" s="260"/>
      <c r="K10" s="258"/>
    </row>
    <row r="11" ht="15" customHeight="1">
      <c r="B11" s="261"/>
      <c r="C11" s="262"/>
      <c r="D11" s="260" t="s">
        <v>641</v>
      </c>
      <c r="E11" s="260"/>
      <c r="F11" s="260"/>
      <c r="G11" s="260"/>
      <c r="H11" s="260"/>
      <c r="I11" s="260"/>
      <c r="J11" s="260"/>
      <c r="K11" s="258"/>
    </row>
    <row r="12" ht="12.75" customHeight="1">
      <c r="B12" s="261"/>
      <c r="C12" s="262"/>
      <c r="D12" s="262"/>
      <c r="E12" s="262"/>
      <c r="F12" s="262"/>
      <c r="G12" s="262"/>
      <c r="H12" s="262"/>
      <c r="I12" s="262"/>
      <c r="J12" s="262"/>
      <c r="K12" s="258"/>
    </row>
    <row r="13" ht="15" customHeight="1">
      <c r="B13" s="261"/>
      <c r="C13" s="262"/>
      <c r="D13" s="260" t="s">
        <v>642</v>
      </c>
      <c r="E13" s="260"/>
      <c r="F13" s="260"/>
      <c r="G13" s="260"/>
      <c r="H13" s="260"/>
      <c r="I13" s="260"/>
      <c r="J13" s="260"/>
      <c r="K13" s="258"/>
    </row>
    <row r="14" ht="15" customHeight="1">
      <c r="B14" s="261"/>
      <c r="C14" s="262"/>
      <c r="D14" s="260" t="s">
        <v>643</v>
      </c>
      <c r="E14" s="260"/>
      <c r="F14" s="260"/>
      <c r="G14" s="260"/>
      <c r="H14" s="260"/>
      <c r="I14" s="260"/>
      <c r="J14" s="260"/>
      <c r="K14" s="258"/>
    </row>
    <row r="15" ht="15" customHeight="1">
      <c r="B15" s="261"/>
      <c r="C15" s="262"/>
      <c r="D15" s="260" t="s">
        <v>644</v>
      </c>
      <c r="E15" s="260"/>
      <c r="F15" s="260"/>
      <c r="G15" s="260"/>
      <c r="H15" s="260"/>
      <c r="I15" s="260"/>
      <c r="J15" s="260"/>
      <c r="K15" s="258"/>
    </row>
    <row r="16" ht="15" customHeight="1">
      <c r="B16" s="261"/>
      <c r="C16" s="262"/>
      <c r="D16" s="262"/>
      <c r="E16" s="263" t="s">
        <v>75</v>
      </c>
      <c r="F16" s="260" t="s">
        <v>645</v>
      </c>
      <c r="G16" s="260"/>
      <c r="H16" s="260"/>
      <c r="I16" s="260"/>
      <c r="J16" s="260"/>
      <c r="K16" s="258"/>
    </row>
    <row r="17" ht="15" customHeight="1">
      <c r="B17" s="261"/>
      <c r="C17" s="262"/>
      <c r="D17" s="262"/>
      <c r="E17" s="263" t="s">
        <v>646</v>
      </c>
      <c r="F17" s="260" t="s">
        <v>647</v>
      </c>
      <c r="G17" s="260"/>
      <c r="H17" s="260"/>
      <c r="I17" s="260"/>
      <c r="J17" s="260"/>
      <c r="K17" s="258"/>
    </row>
    <row r="18" ht="15" customHeight="1">
      <c r="B18" s="261"/>
      <c r="C18" s="262"/>
      <c r="D18" s="262"/>
      <c r="E18" s="263" t="s">
        <v>648</v>
      </c>
      <c r="F18" s="260" t="s">
        <v>649</v>
      </c>
      <c r="G18" s="260"/>
      <c r="H18" s="260"/>
      <c r="I18" s="260"/>
      <c r="J18" s="260"/>
      <c r="K18" s="258"/>
    </row>
    <row r="19" ht="15" customHeight="1">
      <c r="B19" s="261"/>
      <c r="C19" s="262"/>
      <c r="D19" s="262"/>
      <c r="E19" s="263" t="s">
        <v>650</v>
      </c>
      <c r="F19" s="260" t="s">
        <v>651</v>
      </c>
      <c r="G19" s="260"/>
      <c r="H19" s="260"/>
      <c r="I19" s="260"/>
      <c r="J19" s="260"/>
      <c r="K19" s="258"/>
    </row>
    <row r="20" ht="15" customHeight="1">
      <c r="B20" s="261"/>
      <c r="C20" s="262"/>
      <c r="D20" s="262"/>
      <c r="E20" s="263" t="s">
        <v>496</v>
      </c>
      <c r="F20" s="260" t="s">
        <v>497</v>
      </c>
      <c r="G20" s="260"/>
      <c r="H20" s="260"/>
      <c r="I20" s="260"/>
      <c r="J20" s="260"/>
      <c r="K20" s="258"/>
    </row>
    <row r="21" ht="15" customHeight="1">
      <c r="B21" s="261"/>
      <c r="C21" s="262"/>
      <c r="D21" s="262"/>
      <c r="E21" s="263" t="s">
        <v>81</v>
      </c>
      <c r="F21" s="260" t="s">
        <v>652</v>
      </c>
      <c r="G21" s="260"/>
      <c r="H21" s="260"/>
      <c r="I21" s="260"/>
      <c r="J21" s="260"/>
      <c r="K21" s="258"/>
    </row>
    <row r="22" ht="12.75" customHeight="1">
      <c r="B22" s="261"/>
      <c r="C22" s="262"/>
      <c r="D22" s="262"/>
      <c r="E22" s="262"/>
      <c r="F22" s="262"/>
      <c r="G22" s="262"/>
      <c r="H22" s="262"/>
      <c r="I22" s="262"/>
      <c r="J22" s="262"/>
      <c r="K22" s="258"/>
    </row>
    <row r="23" ht="15" customHeight="1">
      <c r="B23" s="261"/>
      <c r="C23" s="260" t="s">
        <v>653</v>
      </c>
      <c r="D23" s="260"/>
      <c r="E23" s="260"/>
      <c r="F23" s="260"/>
      <c r="G23" s="260"/>
      <c r="H23" s="260"/>
      <c r="I23" s="260"/>
      <c r="J23" s="260"/>
      <c r="K23" s="258"/>
    </row>
    <row r="24" ht="15" customHeight="1">
      <c r="B24" s="261"/>
      <c r="C24" s="260" t="s">
        <v>654</v>
      </c>
      <c r="D24" s="260"/>
      <c r="E24" s="260"/>
      <c r="F24" s="260"/>
      <c r="G24" s="260"/>
      <c r="H24" s="260"/>
      <c r="I24" s="260"/>
      <c r="J24" s="260"/>
      <c r="K24" s="258"/>
    </row>
    <row r="25" ht="15" customHeight="1">
      <c r="B25" s="261"/>
      <c r="C25" s="260"/>
      <c r="D25" s="260" t="s">
        <v>655</v>
      </c>
      <c r="E25" s="260"/>
      <c r="F25" s="260"/>
      <c r="G25" s="260"/>
      <c r="H25" s="260"/>
      <c r="I25" s="260"/>
      <c r="J25" s="260"/>
      <c r="K25" s="258"/>
    </row>
    <row r="26" ht="15" customHeight="1">
      <c r="B26" s="261"/>
      <c r="C26" s="262"/>
      <c r="D26" s="260" t="s">
        <v>656</v>
      </c>
      <c r="E26" s="260"/>
      <c r="F26" s="260"/>
      <c r="G26" s="260"/>
      <c r="H26" s="260"/>
      <c r="I26" s="260"/>
      <c r="J26" s="260"/>
      <c r="K26" s="258"/>
    </row>
    <row r="27" ht="12.75" customHeight="1">
      <c r="B27" s="261"/>
      <c r="C27" s="262"/>
      <c r="D27" s="262"/>
      <c r="E27" s="262"/>
      <c r="F27" s="262"/>
      <c r="G27" s="262"/>
      <c r="H27" s="262"/>
      <c r="I27" s="262"/>
      <c r="J27" s="262"/>
      <c r="K27" s="258"/>
    </row>
    <row r="28" ht="15" customHeight="1">
      <c r="B28" s="261"/>
      <c r="C28" s="262"/>
      <c r="D28" s="260" t="s">
        <v>657</v>
      </c>
      <c r="E28" s="260"/>
      <c r="F28" s="260"/>
      <c r="G28" s="260"/>
      <c r="H28" s="260"/>
      <c r="I28" s="260"/>
      <c r="J28" s="260"/>
      <c r="K28" s="258"/>
    </row>
    <row r="29" ht="15" customHeight="1">
      <c r="B29" s="261"/>
      <c r="C29" s="262"/>
      <c r="D29" s="260" t="s">
        <v>658</v>
      </c>
      <c r="E29" s="260"/>
      <c r="F29" s="260"/>
      <c r="G29" s="260"/>
      <c r="H29" s="260"/>
      <c r="I29" s="260"/>
      <c r="J29" s="260"/>
      <c r="K29" s="258"/>
    </row>
    <row r="30" ht="12.75" customHeight="1">
      <c r="B30" s="261"/>
      <c r="C30" s="262"/>
      <c r="D30" s="262"/>
      <c r="E30" s="262"/>
      <c r="F30" s="262"/>
      <c r="G30" s="262"/>
      <c r="H30" s="262"/>
      <c r="I30" s="262"/>
      <c r="J30" s="262"/>
      <c r="K30" s="258"/>
    </row>
    <row r="31" ht="15" customHeight="1">
      <c r="B31" s="261"/>
      <c r="C31" s="262"/>
      <c r="D31" s="260" t="s">
        <v>659</v>
      </c>
      <c r="E31" s="260"/>
      <c r="F31" s="260"/>
      <c r="G31" s="260"/>
      <c r="H31" s="260"/>
      <c r="I31" s="260"/>
      <c r="J31" s="260"/>
      <c r="K31" s="258"/>
    </row>
    <row r="32" ht="15" customHeight="1">
      <c r="B32" s="261"/>
      <c r="C32" s="262"/>
      <c r="D32" s="260" t="s">
        <v>660</v>
      </c>
      <c r="E32" s="260"/>
      <c r="F32" s="260"/>
      <c r="G32" s="260"/>
      <c r="H32" s="260"/>
      <c r="I32" s="260"/>
      <c r="J32" s="260"/>
      <c r="K32" s="258"/>
    </row>
    <row r="33" ht="15" customHeight="1">
      <c r="B33" s="261"/>
      <c r="C33" s="262"/>
      <c r="D33" s="260" t="s">
        <v>661</v>
      </c>
      <c r="E33" s="260"/>
      <c r="F33" s="260"/>
      <c r="G33" s="260"/>
      <c r="H33" s="260"/>
      <c r="I33" s="260"/>
      <c r="J33" s="260"/>
      <c r="K33" s="258"/>
    </row>
    <row r="34" ht="15" customHeight="1">
      <c r="B34" s="261"/>
      <c r="C34" s="262"/>
      <c r="D34" s="260"/>
      <c r="E34" s="264" t="s">
        <v>121</v>
      </c>
      <c r="F34" s="260"/>
      <c r="G34" s="260" t="s">
        <v>662</v>
      </c>
      <c r="H34" s="260"/>
      <c r="I34" s="260"/>
      <c r="J34" s="260"/>
      <c r="K34" s="258"/>
    </row>
    <row r="35" ht="30.75" customHeight="1">
      <c r="B35" s="261"/>
      <c r="C35" s="262"/>
      <c r="D35" s="260"/>
      <c r="E35" s="264" t="s">
        <v>663</v>
      </c>
      <c r="F35" s="260"/>
      <c r="G35" s="260" t="s">
        <v>664</v>
      </c>
      <c r="H35" s="260"/>
      <c r="I35" s="260"/>
      <c r="J35" s="260"/>
      <c r="K35" s="258"/>
    </row>
    <row r="36" ht="15" customHeight="1">
      <c r="B36" s="261"/>
      <c r="C36" s="262"/>
      <c r="D36" s="260"/>
      <c r="E36" s="264" t="s">
        <v>50</v>
      </c>
      <c r="F36" s="260"/>
      <c r="G36" s="260" t="s">
        <v>665</v>
      </c>
      <c r="H36" s="260"/>
      <c r="I36" s="260"/>
      <c r="J36" s="260"/>
      <c r="K36" s="258"/>
    </row>
    <row r="37" ht="15" customHeight="1">
      <c r="B37" s="261"/>
      <c r="C37" s="262"/>
      <c r="D37" s="260"/>
      <c r="E37" s="264" t="s">
        <v>122</v>
      </c>
      <c r="F37" s="260"/>
      <c r="G37" s="260" t="s">
        <v>666</v>
      </c>
      <c r="H37" s="260"/>
      <c r="I37" s="260"/>
      <c r="J37" s="260"/>
      <c r="K37" s="258"/>
    </row>
    <row r="38" ht="15" customHeight="1">
      <c r="B38" s="261"/>
      <c r="C38" s="262"/>
      <c r="D38" s="260"/>
      <c r="E38" s="264" t="s">
        <v>123</v>
      </c>
      <c r="F38" s="260"/>
      <c r="G38" s="260" t="s">
        <v>667</v>
      </c>
      <c r="H38" s="260"/>
      <c r="I38" s="260"/>
      <c r="J38" s="260"/>
      <c r="K38" s="258"/>
    </row>
    <row r="39" ht="15" customHeight="1">
      <c r="B39" s="261"/>
      <c r="C39" s="262"/>
      <c r="D39" s="260"/>
      <c r="E39" s="264" t="s">
        <v>124</v>
      </c>
      <c r="F39" s="260"/>
      <c r="G39" s="260" t="s">
        <v>668</v>
      </c>
      <c r="H39" s="260"/>
      <c r="I39" s="260"/>
      <c r="J39" s="260"/>
      <c r="K39" s="258"/>
    </row>
    <row r="40" ht="15" customHeight="1">
      <c r="B40" s="261"/>
      <c r="C40" s="262"/>
      <c r="D40" s="260"/>
      <c r="E40" s="264" t="s">
        <v>669</v>
      </c>
      <c r="F40" s="260"/>
      <c r="G40" s="260" t="s">
        <v>670</v>
      </c>
      <c r="H40" s="260"/>
      <c r="I40" s="260"/>
      <c r="J40" s="260"/>
      <c r="K40" s="258"/>
    </row>
    <row r="41" ht="15" customHeight="1">
      <c r="B41" s="261"/>
      <c r="C41" s="262"/>
      <c r="D41" s="260"/>
      <c r="E41" s="264"/>
      <c r="F41" s="260"/>
      <c r="G41" s="260" t="s">
        <v>671</v>
      </c>
      <c r="H41" s="260"/>
      <c r="I41" s="260"/>
      <c r="J41" s="260"/>
      <c r="K41" s="258"/>
    </row>
    <row r="42" ht="15" customHeight="1">
      <c r="B42" s="261"/>
      <c r="C42" s="262"/>
      <c r="D42" s="260"/>
      <c r="E42" s="264" t="s">
        <v>672</v>
      </c>
      <c r="F42" s="260"/>
      <c r="G42" s="260" t="s">
        <v>673</v>
      </c>
      <c r="H42" s="260"/>
      <c r="I42" s="260"/>
      <c r="J42" s="260"/>
      <c r="K42" s="258"/>
    </row>
    <row r="43" ht="15" customHeight="1">
      <c r="B43" s="261"/>
      <c r="C43" s="262"/>
      <c r="D43" s="260"/>
      <c r="E43" s="264" t="s">
        <v>126</v>
      </c>
      <c r="F43" s="260"/>
      <c r="G43" s="260" t="s">
        <v>674</v>
      </c>
      <c r="H43" s="260"/>
      <c r="I43" s="260"/>
      <c r="J43" s="260"/>
      <c r="K43" s="258"/>
    </row>
    <row r="44" ht="12.75" customHeight="1">
      <c r="B44" s="261"/>
      <c r="C44" s="262"/>
      <c r="D44" s="260"/>
      <c r="E44" s="260"/>
      <c r="F44" s="260"/>
      <c r="G44" s="260"/>
      <c r="H44" s="260"/>
      <c r="I44" s="260"/>
      <c r="J44" s="260"/>
      <c r="K44" s="258"/>
    </row>
    <row r="45" ht="15" customHeight="1">
      <c r="B45" s="261"/>
      <c r="C45" s="262"/>
      <c r="D45" s="260" t="s">
        <v>675</v>
      </c>
      <c r="E45" s="260"/>
      <c r="F45" s="260"/>
      <c r="G45" s="260"/>
      <c r="H45" s="260"/>
      <c r="I45" s="260"/>
      <c r="J45" s="260"/>
      <c r="K45" s="258"/>
    </row>
    <row r="46" ht="15" customHeight="1">
      <c r="B46" s="261"/>
      <c r="C46" s="262"/>
      <c r="D46" s="262"/>
      <c r="E46" s="260" t="s">
        <v>676</v>
      </c>
      <c r="F46" s="260"/>
      <c r="G46" s="260"/>
      <c r="H46" s="260"/>
      <c r="I46" s="260"/>
      <c r="J46" s="260"/>
      <c r="K46" s="258"/>
    </row>
    <row r="47" ht="15" customHeight="1">
      <c r="B47" s="261"/>
      <c r="C47" s="262"/>
      <c r="D47" s="262"/>
      <c r="E47" s="260" t="s">
        <v>677</v>
      </c>
      <c r="F47" s="260"/>
      <c r="G47" s="260"/>
      <c r="H47" s="260"/>
      <c r="I47" s="260"/>
      <c r="J47" s="260"/>
      <c r="K47" s="258"/>
    </row>
    <row r="48" ht="15" customHeight="1">
      <c r="B48" s="261"/>
      <c r="C48" s="262"/>
      <c r="D48" s="262"/>
      <c r="E48" s="260" t="s">
        <v>678</v>
      </c>
      <c r="F48" s="260"/>
      <c r="G48" s="260"/>
      <c r="H48" s="260"/>
      <c r="I48" s="260"/>
      <c r="J48" s="260"/>
      <c r="K48" s="258"/>
    </row>
    <row r="49" ht="15" customHeight="1">
      <c r="B49" s="261"/>
      <c r="C49" s="262"/>
      <c r="D49" s="260" t="s">
        <v>679</v>
      </c>
      <c r="E49" s="260"/>
      <c r="F49" s="260"/>
      <c r="G49" s="260"/>
      <c r="H49" s="260"/>
      <c r="I49" s="260"/>
      <c r="J49" s="260"/>
      <c r="K49" s="258"/>
    </row>
    <row r="50" ht="25.5" customHeight="1">
      <c r="B50" s="256"/>
      <c r="C50" s="257" t="s">
        <v>680</v>
      </c>
      <c r="D50" s="257"/>
      <c r="E50" s="257"/>
      <c r="F50" s="257"/>
      <c r="G50" s="257"/>
      <c r="H50" s="257"/>
      <c r="I50" s="257"/>
      <c r="J50" s="257"/>
      <c r="K50" s="258"/>
    </row>
    <row r="51" ht="5.25" customHeight="1">
      <c r="B51" s="256"/>
      <c r="C51" s="259"/>
      <c r="D51" s="259"/>
      <c r="E51" s="259"/>
      <c r="F51" s="259"/>
      <c r="G51" s="259"/>
      <c r="H51" s="259"/>
      <c r="I51" s="259"/>
      <c r="J51" s="259"/>
      <c r="K51" s="258"/>
    </row>
    <row r="52" ht="15" customHeight="1">
      <c r="B52" s="256"/>
      <c r="C52" s="260" t="s">
        <v>681</v>
      </c>
      <c r="D52" s="260"/>
      <c r="E52" s="260"/>
      <c r="F52" s="260"/>
      <c r="G52" s="260"/>
      <c r="H52" s="260"/>
      <c r="I52" s="260"/>
      <c r="J52" s="260"/>
      <c r="K52" s="258"/>
    </row>
    <row r="53" ht="15" customHeight="1">
      <c r="B53" s="256"/>
      <c r="C53" s="260" t="s">
        <v>682</v>
      </c>
      <c r="D53" s="260"/>
      <c r="E53" s="260"/>
      <c r="F53" s="260"/>
      <c r="G53" s="260"/>
      <c r="H53" s="260"/>
      <c r="I53" s="260"/>
      <c r="J53" s="260"/>
      <c r="K53" s="258"/>
    </row>
    <row r="54" ht="12.75" customHeight="1">
      <c r="B54" s="256"/>
      <c r="C54" s="260"/>
      <c r="D54" s="260"/>
      <c r="E54" s="260"/>
      <c r="F54" s="260"/>
      <c r="G54" s="260"/>
      <c r="H54" s="260"/>
      <c r="I54" s="260"/>
      <c r="J54" s="260"/>
      <c r="K54" s="258"/>
    </row>
    <row r="55" ht="15" customHeight="1">
      <c r="B55" s="256"/>
      <c r="C55" s="260" t="s">
        <v>683</v>
      </c>
      <c r="D55" s="260"/>
      <c r="E55" s="260"/>
      <c r="F55" s="260"/>
      <c r="G55" s="260"/>
      <c r="H55" s="260"/>
      <c r="I55" s="260"/>
      <c r="J55" s="260"/>
      <c r="K55" s="258"/>
    </row>
    <row r="56" ht="15" customHeight="1">
      <c r="B56" s="256"/>
      <c r="C56" s="262"/>
      <c r="D56" s="260" t="s">
        <v>684</v>
      </c>
      <c r="E56" s="260"/>
      <c r="F56" s="260"/>
      <c r="G56" s="260"/>
      <c r="H56" s="260"/>
      <c r="I56" s="260"/>
      <c r="J56" s="260"/>
      <c r="K56" s="258"/>
    </row>
    <row r="57" ht="15" customHeight="1">
      <c r="B57" s="256"/>
      <c r="C57" s="262"/>
      <c r="D57" s="260" t="s">
        <v>685</v>
      </c>
      <c r="E57" s="260"/>
      <c r="F57" s="260"/>
      <c r="G57" s="260"/>
      <c r="H57" s="260"/>
      <c r="I57" s="260"/>
      <c r="J57" s="260"/>
      <c r="K57" s="258"/>
    </row>
    <row r="58" ht="15" customHeight="1">
      <c r="B58" s="256"/>
      <c r="C58" s="262"/>
      <c r="D58" s="260" t="s">
        <v>686</v>
      </c>
      <c r="E58" s="260"/>
      <c r="F58" s="260"/>
      <c r="G58" s="260"/>
      <c r="H58" s="260"/>
      <c r="I58" s="260"/>
      <c r="J58" s="260"/>
      <c r="K58" s="258"/>
    </row>
    <row r="59" ht="15" customHeight="1">
      <c r="B59" s="256"/>
      <c r="C59" s="262"/>
      <c r="D59" s="260" t="s">
        <v>687</v>
      </c>
      <c r="E59" s="260"/>
      <c r="F59" s="260"/>
      <c r="G59" s="260"/>
      <c r="H59" s="260"/>
      <c r="I59" s="260"/>
      <c r="J59" s="260"/>
      <c r="K59" s="258"/>
    </row>
    <row r="60" ht="15" customHeight="1">
      <c r="B60" s="256"/>
      <c r="C60" s="262"/>
      <c r="D60" s="265" t="s">
        <v>688</v>
      </c>
      <c r="E60" s="265"/>
      <c r="F60" s="265"/>
      <c r="G60" s="265"/>
      <c r="H60" s="265"/>
      <c r="I60" s="265"/>
      <c r="J60" s="265"/>
      <c r="K60" s="258"/>
    </row>
    <row r="61" ht="15" customHeight="1">
      <c r="B61" s="256"/>
      <c r="C61" s="262"/>
      <c r="D61" s="260" t="s">
        <v>689</v>
      </c>
      <c r="E61" s="260"/>
      <c r="F61" s="260"/>
      <c r="G61" s="260"/>
      <c r="H61" s="260"/>
      <c r="I61" s="260"/>
      <c r="J61" s="260"/>
      <c r="K61" s="258"/>
    </row>
    <row r="62" ht="12.75" customHeight="1">
      <c r="B62" s="256"/>
      <c r="C62" s="262"/>
      <c r="D62" s="262"/>
      <c r="E62" s="266"/>
      <c r="F62" s="262"/>
      <c r="G62" s="262"/>
      <c r="H62" s="262"/>
      <c r="I62" s="262"/>
      <c r="J62" s="262"/>
      <c r="K62" s="258"/>
    </row>
    <row r="63" ht="15" customHeight="1">
      <c r="B63" s="256"/>
      <c r="C63" s="262"/>
      <c r="D63" s="260" t="s">
        <v>690</v>
      </c>
      <c r="E63" s="260"/>
      <c r="F63" s="260"/>
      <c r="G63" s="260"/>
      <c r="H63" s="260"/>
      <c r="I63" s="260"/>
      <c r="J63" s="260"/>
      <c r="K63" s="258"/>
    </row>
    <row r="64" ht="15" customHeight="1">
      <c r="B64" s="256"/>
      <c r="C64" s="262"/>
      <c r="D64" s="265" t="s">
        <v>691</v>
      </c>
      <c r="E64" s="265"/>
      <c r="F64" s="265"/>
      <c r="G64" s="265"/>
      <c r="H64" s="265"/>
      <c r="I64" s="265"/>
      <c r="J64" s="265"/>
      <c r="K64" s="258"/>
    </row>
    <row r="65" ht="15" customHeight="1">
      <c r="B65" s="256"/>
      <c r="C65" s="262"/>
      <c r="D65" s="260" t="s">
        <v>692</v>
      </c>
      <c r="E65" s="260"/>
      <c r="F65" s="260"/>
      <c r="G65" s="260"/>
      <c r="H65" s="260"/>
      <c r="I65" s="260"/>
      <c r="J65" s="260"/>
      <c r="K65" s="258"/>
    </row>
    <row r="66" ht="15" customHeight="1">
      <c r="B66" s="256"/>
      <c r="C66" s="262"/>
      <c r="D66" s="260" t="s">
        <v>693</v>
      </c>
      <c r="E66" s="260"/>
      <c r="F66" s="260"/>
      <c r="G66" s="260"/>
      <c r="H66" s="260"/>
      <c r="I66" s="260"/>
      <c r="J66" s="260"/>
      <c r="K66" s="258"/>
    </row>
    <row r="67" ht="15" customHeight="1">
      <c r="B67" s="256"/>
      <c r="C67" s="262"/>
      <c r="D67" s="260" t="s">
        <v>694</v>
      </c>
      <c r="E67" s="260"/>
      <c r="F67" s="260"/>
      <c r="G67" s="260"/>
      <c r="H67" s="260"/>
      <c r="I67" s="260"/>
      <c r="J67" s="260"/>
      <c r="K67" s="258"/>
    </row>
    <row r="68" ht="15" customHeight="1">
      <c r="B68" s="256"/>
      <c r="C68" s="262"/>
      <c r="D68" s="260" t="s">
        <v>695</v>
      </c>
      <c r="E68" s="260"/>
      <c r="F68" s="260"/>
      <c r="G68" s="260"/>
      <c r="H68" s="260"/>
      <c r="I68" s="260"/>
      <c r="J68" s="260"/>
      <c r="K68" s="258"/>
    </row>
    <row r="69" ht="12.75" customHeight="1">
      <c r="B69" s="267"/>
      <c r="C69" s="268"/>
      <c r="D69" s="268"/>
      <c r="E69" s="268"/>
      <c r="F69" s="268"/>
      <c r="G69" s="268"/>
      <c r="H69" s="268"/>
      <c r="I69" s="268"/>
      <c r="J69" s="268"/>
      <c r="K69" s="269"/>
    </row>
    <row r="70" ht="18.75" customHeight="1">
      <c r="B70" s="270"/>
      <c r="C70" s="270"/>
      <c r="D70" s="270"/>
      <c r="E70" s="270"/>
      <c r="F70" s="270"/>
      <c r="G70" s="270"/>
      <c r="H70" s="270"/>
      <c r="I70" s="270"/>
      <c r="J70" s="270"/>
      <c r="K70" s="271"/>
    </row>
    <row r="71" ht="18.75" customHeight="1">
      <c r="B71" s="271"/>
      <c r="C71" s="271"/>
      <c r="D71" s="271"/>
      <c r="E71" s="271"/>
      <c r="F71" s="271"/>
      <c r="G71" s="271"/>
      <c r="H71" s="271"/>
      <c r="I71" s="271"/>
      <c r="J71" s="271"/>
      <c r="K71" s="271"/>
    </row>
    <row r="72" ht="7.5" customHeight="1">
      <c r="B72" s="272"/>
      <c r="C72" s="273"/>
      <c r="D72" s="273"/>
      <c r="E72" s="273"/>
      <c r="F72" s="273"/>
      <c r="G72" s="273"/>
      <c r="H72" s="273"/>
      <c r="I72" s="273"/>
      <c r="J72" s="273"/>
      <c r="K72" s="274"/>
    </row>
    <row r="73" ht="45" customHeight="1">
      <c r="B73" s="275"/>
      <c r="C73" s="276" t="s">
        <v>103</v>
      </c>
      <c r="D73" s="276"/>
      <c r="E73" s="276"/>
      <c r="F73" s="276"/>
      <c r="G73" s="276"/>
      <c r="H73" s="276"/>
      <c r="I73" s="276"/>
      <c r="J73" s="276"/>
      <c r="K73" s="277"/>
    </row>
    <row r="74" ht="17.25" customHeight="1">
      <c r="B74" s="275"/>
      <c r="C74" s="278" t="s">
        <v>696</v>
      </c>
      <c r="D74" s="278"/>
      <c r="E74" s="278"/>
      <c r="F74" s="278" t="s">
        <v>697</v>
      </c>
      <c r="G74" s="279"/>
      <c r="H74" s="278" t="s">
        <v>122</v>
      </c>
      <c r="I74" s="278" t="s">
        <v>54</v>
      </c>
      <c r="J74" s="278" t="s">
        <v>698</v>
      </c>
      <c r="K74" s="277"/>
    </row>
    <row r="75" ht="17.25" customHeight="1">
      <c r="B75" s="275"/>
      <c r="C75" s="280" t="s">
        <v>699</v>
      </c>
      <c r="D75" s="280"/>
      <c r="E75" s="280"/>
      <c r="F75" s="281" t="s">
        <v>700</v>
      </c>
      <c r="G75" s="282"/>
      <c r="H75" s="280"/>
      <c r="I75" s="280"/>
      <c r="J75" s="280" t="s">
        <v>701</v>
      </c>
      <c r="K75" s="277"/>
    </row>
    <row r="76" ht="5.25" customHeight="1">
      <c r="B76" s="275"/>
      <c r="C76" s="283"/>
      <c r="D76" s="283"/>
      <c r="E76" s="283"/>
      <c r="F76" s="283"/>
      <c r="G76" s="284"/>
      <c r="H76" s="283"/>
      <c r="I76" s="283"/>
      <c r="J76" s="283"/>
      <c r="K76" s="277"/>
    </row>
    <row r="77" ht="15" customHeight="1">
      <c r="B77" s="275"/>
      <c r="C77" s="264" t="s">
        <v>50</v>
      </c>
      <c r="D77" s="283"/>
      <c r="E77" s="283"/>
      <c r="F77" s="285" t="s">
        <v>702</v>
      </c>
      <c r="G77" s="284"/>
      <c r="H77" s="264" t="s">
        <v>703</v>
      </c>
      <c r="I77" s="264" t="s">
        <v>704</v>
      </c>
      <c r="J77" s="264">
        <v>20</v>
      </c>
      <c r="K77" s="277"/>
    </row>
    <row r="78" ht="15" customHeight="1">
      <c r="B78" s="275"/>
      <c r="C78" s="264" t="s">
        <v>705</v>
      </c>
      <c r="D78" s="264"/>
      <c r="E78" s="264"/>
      <c r="F78" s="285" t="s">
        <v>702</v>
      </c>
      <c r="G78" s="284"/>
      <c r="H78" s="264" t="s">
        <v>706</v>
      </c>
      <c r="I78" s="264" t="s">
        <v>704</v>
      </c>
      <c r="J78" s="264">
        <v>120</v>
      </c>
      <c r="K78" s="277"/>
    </row>
    <row r="79" ht="15" customHeight="1">
      <c r="B79" s="286"/>
      <c r="C79" s="264" t="s">
        <v>707</v>
      </c>
      <c r="D79" s="264"/>
      <c r="E79" s="264"/>
      <c r="F79" s="285" t="s">
        <v>708</v>
      </c>
      <c r="G79" s="284"/>
      <c r="H79" s="264" t="s">
        <v>709</v>
      </c>
      <c r="I79" s="264" t="s">
        <v>704</v>
      </c>
      <c r="J79" s="264">
        <v>50</v>
      </c>
      <c r="K79" s="277"/>
    </row>
    <row r="80" ht="15" customHeight="1">
      <c r="B80" s="286"/>
      <c r="C80" s="264" t="s">
        <v>710</v>
      </c>
      <c r="D80" s="264"/>
      <c r="E80" s="264"/>
      <c r="F80" s="285" t="s">
        <v>702</v>
      </c>
      <c r="G80" s="284"/>
      <c r="H80" s="264" t="s">
        <v>711</v>
      </c>
      <c r="I80" s="264" t="s">
        <v>712</v>
      </c>
      <c r="J80" s="264"/>
      <c r="K80" s="277"/>
    </row>
    <row r="81" ht="15" customHeight="1">
      <c r="B81" s="286"/>
      <c r="C81" s="287" t="s">
        <v>713</v>
      </c>
      <c r="D81" s="287"/>
      <c r="E81" s="287"/>
      <c r="F81" s="288" t="s">
        <v>708</v>
      </c>
      <c r="G81" s="287"/>
      <c r="H81" s="287" t="s">
        <v>714</v>
      </c>
      <c r="I81" s="287" t="s">
        <v>704</v>
      </c>
      <c r="J81" s="287">
        <v>15</v>
      </c>
      <c r="K81" s="277"/>
    </row>
    <row r="82" ht="15" customHeight="1">
      <c r="B82" s="286"/>
      <c r="C82" s="287" t="s">
        <v>715</v>
      </c>
      <c r="D82" s="287"/>
      <c r="E82" s="287"/>
      <c r="F82" s="288" t="s">
        <v>708</v>
      </c>
      <c r="G82" s="287"/>
      <c r="H82" s="287" t="s">
        <v>716</v>
      </c>
      <c r="I82" s="287" t="s">
        <v>704</v>
      </c>
      <c r="J82" s="287">
        <v>15</v>
      </c>
      <c r="K82" s="277"/>
    </row>
    <row r="83" ht="15" customHeight="1">
      <c r="B83" s="286"/>
      <c r="C83" s="287" t="s">
        <v>717</v>
      </c>
      <c r="D83" s="287"/>
      <c r="E83" s="287"/>
      <c r="F83" s="288" t="s">
        <v>708</v>
      </c>
      <c r="G83" s="287"/>
      <c r="H83" s="287" t="s">
        <v>718</v>
      </c>
      <c r="I83" s="287" t="s">
        <v>704</v>
      </c>
      <c r="J83" s="287">
        <v>20</v>
      </c>
      <c r="K83" s="277"/>
    </row>
    <row r="84" ht="15" customHeight="1">
      <c r="B84" s="286"/>
      <c r="C84" s="287" t="s">
        <v>719</v>
      </c>
      <c r="D84" s="287"/>
      <c r="E84" s="287"/>
      <c r="F84" s="288" t="s">
        <v>708</v>
      </c>
      <c r="G84" s="287"/>
      <c r="H84" s="287" t="s">
        <v>720</v>
      </c>
      <c r="I84" s="287" t="s">
        <v>704</v>
      </c>
      <c r="J84" s="287">
        <v>20</v>
      </c>
      <c r="K84" s="277"/>
    </row>
    <row r="85" ht="15" customHeight="1">
      <c r="B85" s="286"/>
      <c r="C85" s="264" t="s">
        <v>721</v>
      </c>
      <c r="D85" s="264"/>
      <c r="E85" s="264"/>
      <c r="F85" s="285" t="s">
        <v>708</v>
      </c>
      <c r="G85" s="284"/>
      <c r="H85" s="264" t="s">
        <v>722</v>
      </c>
      <c r="I85" s="264" t="s">
        <v>704</v>
      </c>
      <c r="J85" s="264">
        <v>50</v>
      </c>
      <c r="K85" s="277"/>
    </row>
    <row r="86" ht="15" customHeight="1">
      <c r="B86" s="286"/>
      <c r="C86" s="264" t="s">
        <v>723</v>
      </c>
      <c r="D86" s="264"/>
      <c r="E86" s="264"/>
      <c r="F86" s="285" t="s">
        <v>708</v>
      </c>
      <c r="G86" s="284"/>
      <c r="H86" s="264" t="s">
        <v>724</v>
      </c>
      <c r="I86" s="264" t="s">
        <v>704</v>
      </c>
      <c r="J86" s="264">
        <v>20</v>
      </c>
      <c r="K86" s="277"/>
    </row>
    <row r="87" ht="15" customHeight="1">
      <c r="B87" s="286"/>
      <c r="C87" s="264" t="s">
        <v>725</v>
      </c>
      <c r="D87" s="264"/>
      <c r="E87" s="264"/>
      <c r="F87" s="285" t="s">
        <v>708</v>
      </c>
      <c r="G87" s="284"/>
      <c r="H87" s="264" t="s">
        <v>726</v>
      </c>
      <c r="I87" s="264" t="s">
        <v>704</v>
      </c>
      <c r="J87" s="264">
        <v>20</v>
      </c>
      <c r="K87" s="277"/>
    </row>
    <row r="88" ht="15" customHeight="1">
      <c r="B88" s="286"/>
      <c r="C88" s="264" t="s">
        <v>727</v>
      </c>
      <c r="D88" s="264"/>
      <c r="E88" s="264"/>
      <c r="F88" s="285" t="s">
        <v>708</v>
      </c>
      <c r="G88" s="284"/>
      <c r="H88" s="264" t="s">
        <v>728</v>
      </c>
      <c r="I88" s="264" t="s">
        <v>704</v>
      </c>
      <c r="J88" s="264">
        <v>50</v>
      </c>
      <c r="K88" s="277"/>
    </row>
    <row r="89" ht="15" customHeight="1">
      <c r="B89" s="286"/>
      <c r="C89" s="264" t="s">
        <v>729</v>
      </c>
      <c r="D89" s="264"/>
      <c r="E89" s="264"/>
      <c r="F89" s="285" t="s">
        <v>708</v>
      </c>
      <c r="G89" s="284"/>
      <c r="H89" s="264" t="s">
        <v>729</v>
      </c>
      <c r="I89" s="264" t="s">
        <v>704</v>
      </c>
      <c r="J89" s="264">
        <v>50</v>
      </c>
      <c r="K89" s="277"/>
    </row>
    <row r="90" ht="15" customHeight="1">
      <c r="B90" s="286"/>
      <c r="C90" s="264" t="s">
        <v>127</v>
      </c>
      <c r="D90" s="264"/>
      <c r="E90" s="264"/>
      <c r="F90" s="285" t="s">
        <v>708</v>
      </c>
      <c r="G90" s="284"/>
      <c r="H90" s="264" t="s">
        <v>730</v>
      </c>
      <c r="I90" s="264" t="s">
        <v>704</v>
      </c>
      <c r="J90" s="264">
        <v>255</v>
      </c>
      <c r="K90" s="277"/>
    </row>
    <row r="91" ht="15" customHeight="1">
      <c r="B91" s="286"/>
      <c r="C91" s="264" t="s">
        <v>731</v>
      </c>
      <c r="D91" s="264"/>
      <c r="E91" s="264"/>
      <c r="F91" s="285" t="s">
        <v>702</v>
      </c>
      <c r="G91" s="284"/>
      <c r="H91" s="264" t="s">
        <v>732</v>
      </c>
      <c r="I91" s="264" t="s">
        <v>733</v>
      </c>
      <c r="J91" s="264"/>
      <c r="K91" s="277"/>
    </row>
    <row r="92" ht="15" customHeight="1">
      <c r="B92" s="286"/>
      <c r="C92" s="264" t="s">
        <v>734</v>
      </c>
      <c r="D92" s="264"/>
      <c r="E92" s="264"/>
      <c r="F92" s="285" t="s">
        <v>702</v>
      </c>
      <c r="G92" s="284"/>
      <c r="H92" s="264" t="s">
        <v>735</v>
      </c>
      <c r="I92" s="264" t="s">
        <v>736</v>
      </c>
      <c r="J92" s="264"/>
      <c r="K92" s="277"/>
    </row>
    <row r="93" ht="15" customHeight="1">
      <c r="B93" s="286"/>
      <c r="C93" s="264" t="s">
        <v>737</v>
      </c>
      <c r="D93" s="264"/>
      <c r="E93" s="264"/>
      <c r="F93" s="285" t="s">
        <v>702</v>
      </c>
      <c r="G93" s="284"/>
      <c r="H93" s="264" t="s">
        <v>737</v>
      </c>
      <c r="I93" s="264" t="s">
        <v>736</v>
      </c>
      <c r="J93" s="264"/>
      <c r="K93" s="277"/>
    </row>
    <row r="94" ht="15" customHeight="1">
      <c r="B94" s="286"/>
      <c r="C94" s="264" t="s">
        <v>35</v>
      </c>
      <c r="D94" s="264"/>
      <c r="E94" s="264"/>
      <c r="F94" s="285" t="s">
        <v>702</v>
      </c>
      <c r="G94" s="284"/>
      <c r="H94" s="264" t="s">
        <v>738</v>
      </c>
      <c r="I94" s="264" t="s">
        <v>736</v>
      </c>
      <c r="J94" s="264"/>
      <c r="K94" s="277"/>
    </row>
    <row r="95" ht="15" customHeight="1">
      <c r="B95" s="286"/>
      <c r="C95" s="264" t="s">
        <v>45</v>
      </c>
      <c r="D95" s="264"/>
      <c r="E95" s="264"/>
      <c r="F95" s="285" t="s">
        <v>702</v>
      </c>
      <c r="G95" s="284"/>
      <c r="H95" s="264" t="s">
        <v>739</v>
      </c>
      <c r="I95" s="264" t="s">
        <v>736</v>
      </c>
      <c r="J95" s="264"/>
      <c r="K95" s="277"/>
    </row>
    <row r="96" ht="15" customHeight="1">
      <c r="B96" s="289"/>
      <c r="C96" s="290"/>
      <c r="D96" s="290"/>
      <c r="E96" s="290"/>
      <c r="F96" s="290"/>
      <c r="G96" s="290"/>
      <c r="H96" s="290"/>
      <c r="I96" s="290"/>
      <c r="J96" s="290"/>
      <c r="K96" s="291"/>
    </row>
    <row r="97" ht="18.75" customHeight="1">
      <c r="B97" s="292"/>
      <c r="C97" s="293"/>
      <c r="D97" s="293"/>
      <c r="E97" s="293"/>
      <c r="F97" s="293"/>
      <c r="G97" s="293"/>
      <c r="H97" s="293"/>
      <c r="I97" s="293"/>
      <c r="J97" s="293"/>
      <c r="K97" s="292"/>
    </row>
    <row r="98" ht="18.75" customHeight="1">
      <c r="B98" s="271"/>
      <c r="C98" s="271"/>
      <c r="D98" s="271"/>
      <c r="E98" s="271"/>
      <c r="F98" s="271"/>
      <c r="G98" s="271"/>
      <c r="H98" s="271"/>
      <c r="I98" s="271"/>
      <c r="J98" s="271"/>
      <c r="K98" s="271"/>
    </row>
    <row r="99" ht="7.5" customHeight="1">
      <c r="B99" s="272"/>
      <c r="C99" s="273"/>
      <c r="D99" s="273"/>
      <c r="E99" s="273"/>
      <c r="F99" s="273"/>
      <c r="G99" s="273"/>
      <c r="H99" s="273"/>
      <c r="I99" s="273"/>
      <c r="J99" s="273"/>
      <c r="K99" s="274"/>
    </row>
    <row r="100" ht="45" customHeight="1">
      <c r="B100" s="275"/>
      <c r="C100" s="276" t="s">
        <v>740</v>
      </c>
      <c r="D100" s="276"/>
      <c r="E100" s="276"/>
      <c r="F100" s="276"/>
      <c r="G100" s="276"/>
      <c r="H100" s="276"/>
      <c r="I100" s="276"/>
      <c r="J100" s="276"/>
      <c r="K100" s="277"/>
    </row>
    <row r="101" ht="17.25" customHeight="1">
      <c r="B101" s="275"/>
      <c r="C101" s="278" t="s">
        <v>696</v>
      </c>
      <c r="D101" s="278"/>
      <c r="E101" s="278"/>
      <c r="F101" s="278" t="s">
        <v>697</v>
      </c>
      <c r="G101" s="279"/>
      <c r="H101" s="278" t="s">
        <v>122</v>
      </c>
      <c r="I101" s="278" t="s">
        <v>54</v>
      </c>
      <c r="J101" s="278" t="s">
        <v>698</v>
      </c>
      <c r="K101" s="277"/>
    </row>
    <row r="102" ht="17.25" customHeight="1">
      <c r="B102" s="275"/>
      <c r="C102" s="280" t="s">
        <v>699</v>
      </c>
      <c r="D102" s="280"/>
      <c r="E102" s="280"/>
      <c r="F102" s="281" t="s">
        <v>700</v>
      </c>
      <c r="G102" s="282"/>
      <c r="H102" s="280"/>
      <c r="I102" s="280"/>
      <c r="J102" s="280" t="s">
        <v>701</v>
      </c>
      <c r="K102" s="277"/>
    </row>
    <row r="103" ht="5.25" customHeight="1">
      <c r="B103" s="275"/>
      <c r="C103" s="278"/>
      <c r="D103" s="278"/>
      <c r="E103" s="278"/>
      <c r="F103" s="278"/>
      <c r="G103" s="294"/>
      <c r="H103" s="278"/>
      <c r="I103" s="278"/>
      <c r="J103" s="278"/>
      <c r="K103" s="277"/>
    </row>
    <row r="104" ht="15" customHeight="1">
      <c r="B104" s="275"/>
      <c r="C104" s="264" t="s">
        <v>50</v>
      </c>
      <c r="D104" s="283"/>
      <c r="E104" s="283"/>
      <c r="F104" s="285" t="s">
        <v>702</v>
      </c>
      <c r="G104" s="294"/>
      <c r="H104" s="264" t="s">
        <v>741</v>
      </c>
      <c r="I104" s="264" t="s">
        <v>704</v>
      </c>
      <c r="J104" s="264">
        <v>20</v>
      </c>
      <c r="K104" s="277"/>
    </row>
    <row r="105" ht="15" customHeight="1">
      <c r="B105" s="275"/>
      <c r="C105" s="264" t="s">
        <v>705</v>
      </c>
      <c r="D105" s="264"/>
      <c r="E105" s="264"/>
      <c r="F105" s="285" t="s">
        <v>702</v>
      </c>
      <c r="G105" s="264"/>
      <c r="H105" s="264" t="s">
        <v>741</v>
      </c>
      <c r="I105" s="264" t="s">
        <v>704</v>
      </c>
      <c r="J105" s="264">
        <v>120</v>
      </c>
      <c r="K105" s="277"/>
    </row>
    <row r="106" ht="15" customHeight="1">
      <c r="B106" s="286"/>
      <c r="C106" s="264" t="s">
        <v>707</v>
      </c>
      <c r="D106" s="264"/>
      <c r="E106" s="264"/>
      <c r="F106" s="285" t="s">
        <v>708</v>
      </c>
      <c r="G106" s="264"/>
      <c r="H106" s="264" t="s">
        <v>741</v>
      </c>
      <c r="I106" s="264" t="s">
        <v>704</v>
      </c>
      <c r="J106" s="264">
        <v>50</v>
      </c>
      <c r="K106" s="277"/>
    </row>
    <row r="107" ht="15" customHeight="1">
      <c r="B107" s="286"/>
      <c r="C107" s="264" t="s">
        <v>710</v>
      </c>
      <c r="D107" s="264"/>
      <c r="E107" s="264"/>
      <c r="F107" s="285" t="s">
        <v>702</v>
      </c>
      <c r="G107" s="264"/>
      <c r="H107" s="264" t="s">
        <v>741</v>
      </c>
      <c r="I107" s="264" t="s">
        <v>712</v>
      </c>
      <c r="J107" s="264"/>
      <c r="K107" s="277"/>
    </row>
    <row r="108" ht="15" customHeight="1">
      <c r="B108" s="286"/>
      <c r="C108" s="264" t="s">
        <v>721</v>
      </c>
      <c r="D108" s="264"/>
      <c r="E108" s="264"/>
      <c r="F108" s="285" t="s">
        <v>708</v>
      </c>
      <c r="G108" s="264"/>
      <c r="H108" s="264" t="s">
        <v>741</v>
      </c>
      <c r="I108" s="264" t="s">
        <v>704</v>
      </c>
      <c r="J108" s="264">
        <v>50</v>
      </c>
      <c r="K108" s="277"/>
    </row>
    <row r="109" ht="15" customHeight="1">
      <c r="B109" s="286"/>
      <c r="C109" s="264" t="s">
        <v>729</v>
      </c>
      <c r="D109" s="264"/>
      <c r="E109" s="264"/>
      <c r="F109" s="285" t="s">
        <v>708</v>
      </c>
      <c r="G109" s="264"/>
      <c r="H109" s="264" t="s">
        <v>741</v>
      </c>
      <c r="I109" s="264" t="s">
        <v>704</v>
      </c>
      <c r="J109" s="264">
        <v>50</v>
      </c>
      <c r="K109" s="277"/>
    </row>
    <row r="110" ht="15" customHeight="1">
      <c r="B110" s="286"/>
      <c r="C110" s="264" t="s">
        <v>727</v>
      </c>
      <c r="D110" s="264"/>
      <c r="E110" s="264"/>
      <c r="F110" s="285" t="s">
        <v>708</v>
      </c>
      <c r="G110" s="264"/>
      <c r="H110" s="264" t="s">
        <v>741</v>
      </c>
      <c r="I110" s="264" t="s">
        <v>704</v>
      </c>
      <c r="J110" s="264">
        <v>50</v>
      </c>
      <c r="K110" s="277"/>
    </row>
    <row r="111" ht="15" customHeight="1">
      <c r="B111" s="286"/>
      <c r="C111" s="264" t="s">
        <v>50</v>
      </c>
      <c r="D111" s="264"/>
      <c r="E111" s="264"/>
      <c r="F111" s="285" t="s">
        <v>702</v>
      </c>
      <c r="G111" s="264"/>
      <c r="H111" s="264" t="s">
        <v>742</v>
      </c>
      <c r="I111" s="264" t="s">
        <v>704</v>
      </c>
      <c r="J111" s="264">
        <v>20</v>
      </c>
      <c r="K111" s="277"/>
    </row>
    <row r="112" ht="15" customHeight="1">
      <c r="B112" s="286"/>
      <c r="C112" s="264" t="s">
        <v>743</v>
      </c>
      <c r="D112" s="264"/>
      <c r="E112" s="264"/>
      <c r="F112" s="285" t="s">
        <v>702</v>
      </c>
      <c r="G112" s="264"/>
      <c r="H112" s="264" t="s">
        <v>744</v>
      </c>
      <c r="I112" s="264" t="s">
        <v>704</v>
      </c>
      <c r="J112" s="264">
        <v>120</v>
      </c>
      <c r="K112" s="277"/>
    </row>
    <row r="113" ht="15" customHeight="1">
      <c r="B113" s="286"/>
      <c r="C113" s="264" t="s">
        <v>35</v>
      </c>
      <c r="D113" s="264"/>
      <c r="E113" s="264"/>
      <c r="F113" s="285" t="s">
        <v>702</v>
      </c>
      <c r="G113" s="264"/>
      <c r="H113" s="264" t="s">
        <v>745</v>
      </c>
      <c r="I113" s="264" t="s">
        <v>736</v>
      </c>
      <c r="J113" s="264"/>
      <c r="K113" s="277"/>
    </row>
    <row r="114" ht="15" customHeight="1">
      <c r="B114" s="286"/>
      <c r="C114" s="264" t="s">
        <v>45</v>
      </c>
      <c r="D114" s="264"/>
      <c r="E114" s="264"/>
      <c r="F114" s="285" t="s">
        <v>702</v>
      </c>
      <c r="G114" s="264"/>
      <c r="H114" s="264" t="s">
        <v>746</v>
      </c>
      <c r="I114" s="264" t="s">
        <v>736</v>
      </c>
      <c r="J114" s="264"/>
      <c r="K114" s="277"/>
    </row>
    <row r="115" ht="15" customHeight="1">
      <c r="B115" s="286"/>
      <c r="C115" s="264" t="s">
        <v>54</v>
      </c>
      <c r="D115" s="264"/>
      <c r="E115" s="264"/>
      <c r="F115" s="285" t="s">
        <v>702</v>
      </c>
      <c r="G115" s="264"/>
      <c r="H115" s="264" t="s">
        <v>747</v>
      </c>
      <c r="I115" s="264" t="s">
        <v>748</v>
      </c>
      <c r="J115" s="264"/>
      <c r="K115" s="277"/>
    </row>
    <row r="116" ht="15" customHeight="1">
      <c r="B116" s="289"/>
      <c r="C116" s="295"/>
      <c r="D116" s="295"/>
      <c r="E116" s="295"/>
      <c r="F116" s="295"/>
      <c r="G116" s="295"/>
      <c r="H116" s="295"/>
      <c r="I116" s="295"/>
      <c r="J116" s="295"/>
      <c r="K116" s="291"/>
    </row>
    <row r="117" ht="18.75" customHeight="1">
      <c r="B117" s="296"/>
      <c r="C117" s="260"/>
      <c r="D117" s="260"/>
      <c r="E117" s="260"/>
      <c r="F117" s="297"/>
      <c r="G117" s="260"/>
      <c r="H117" s="260"/>
      <c r="I117" s="260"/>
      <c r="J117" s="260"/>
      <c r="K117" s="296"/>
    </row>
    <row r="118" ht="18.75" customHeight="1">
      <c r="B118" s="271"/>
      <c r="C118" s="271"/>
      <c r="D118" s="271"/>
      <c r="E118" s="271"/>
      <c r="F118" s="271"/>
      <c r="G118" s="271"/>
      <c r="H118" s="271"/>
      <c r="I118" s="271"/>
      <c r="J118" s="271"/>
      <c r="K118" s="271"/>
    </row>
    <row r="119" ht="7.5" customHeight="1">
      <c r="B119" s="298"/>
      <c r="C119" s="299"/>
      <c r="D119" s="299"/>
      <c r="E119" s="299"/>
      <c r="F119" s="299"/>
      <c r="G119" s="299"/>
      <c r="H119" s="299"/>
      <c r="I119" s="299"/>
      <c r="J119" s="299"/>
      <c r="K119" s="300"/>
    </row>
    <row r="120" ht="45" customHeight="1">
      <c r="B120" s="301"/>
      <c r="C120" s="254" t="s">
        <v>749</v>
      </c>
      <c r="D120" s="254"/>
      <c r="E120" s="254"/>
      <c r="F120" s="254"/>
      <c r="G120" s="254"/>
      <c r="H120" s="254"/>
      <c r="I120" s="254"/>
      <c r="J120" s="254"/>
      <c r="K120" s="302"/>
    </row>
    <row r="121" ht="17.25" customHeight="1">
      <c r="B121" s="303"/>
      <c r="C121" s="278" t="s">
        <v>696</v>
      </c>
      <c r="D121" s="278"/>
      <c r="E121" s="278"/>
      <c r="F121" s="278" t="s">
        <v>697</v>
      </c>
      <c r="G121" s="279"/>
      <c r="H121" s="278" t="s">
        <v>122</v>
      </c>
      <c r="I121" s="278" t="s">
        <v>54</v>
      </c>
      <c r="J121" s="278" t="s">
        <v>698</v>
      </c>
      <c r="K121" s="304"/>
    </row>
    <row r="122" ht="17.25" customHeight="1">
      <c r="B122" s="303"/>
      <c r="C122" s="280" t="s">
        <v>699</v>
      </c>
      <c r="D122" s="280"/>
      <c r="E122" s="280"/>
      <c r="F122" s="281" t="s">
        <v>700</v>
      </c>
      <c r="G122" s="282"/>
      <c r="H122" s="280"/>
      <c r="I122" s="280"/>
      <c r="J122" s="280" t="s">
        <v>701</v>
      </c>
      <c r="K122" s="304"/>
    </row>
    <row r="123" ht="5.25" customHeight="1">
      <c r="B123" s="305"/>
      <c r="C123" s="283"/>
      <c r="D123" s="283"/>
      <c r="E123" s="283"/>
      <c r="F123" s="283"/>
      <c r="G123" s="264"/>
      <c r="H123" s="283"/>
      <c r="I123" s="283"/>
      <c r="J123" s="283"/>
      <c r="K123" s="306"/>
    </row>
    <row r="124" ht="15" customHeight="1">
      <c r="B124" s="305"/>
      <c r="C124" s="264" t="s">
        <v>705</v>
      </c>
      <c r="D124" s="283"/>
      <c r="E124" s="283"/>
      <c r="F124" s="285" t="s">
        <v>702</v>
      </c>
      <c r="G124" s="264"/>
      <c r="H124" s="264" t="s">
        <v>741</v>
      </c>
      <c r="I124" s="264" t="s">
        <v>704</v>
      </c>
      <c r="J124" s="264">
        <v>120</v>
      </c>
      <c r="K124" s="307"/>
    </row>
    <row r="125" ht="15" customHeight="1">
      <c r="B125" s="305"/>
      <c r="C125" s="264" t="s">
        <v>750</v>
      </c>
      <c r="D125" s="264"/>
      <c r="E125" s="264"/>
      <c r="F125" s="285" t="s">
        <v>702</v>
      </c>
      <c r="G125" s="264"/>
      <c r="H125" s="264" t="s">
        <v>751</v>
      </c>
      <c r="I125" s="264" t="s">
        <v>704</v>
      </c>
      <c r="J125" s="264" t="s">
        <v>752</v>
      </c>
      <c r="K125" s="307"/>
    </row>
    <row r="126" ht="15" customHeight="1">
      <c r="B126" s="305"/>
      <c r="C126" s="264" t="s">
        <v>81</v>
      </c>
      <c r="D126" s="264"/>
      <c r="E126" s="264"/>
      <c r="F126" s="285" t="s">
        <v>702</v>
      </c>
      <c r="G126" s="264"/>
      <c r="H126" s="264" t="s">
        <v>753</v>
      </c>
      <c r="I126" s="264" t="s">
        <v>704</v>
      </c>
      <c r="J126" s="264" t="s">
        <v>752</v>
      </c>
      <c r="K126" s="307"/>
    </row>
    <row r="127" ht="15" customHeight="1">
      <c r="B127" s="305"/>
      <c r="C127" s="264" t="s">
        <v>713</v>
      </c>
      <c r="D127" s="264"/>
      <c r="E127" s="264"/>
      <c r="F127" s="285" t="s">
        <v>708</v>
      </c>
      <c r="G127" s="264"/>
      <c r="H127" s="264" t="s">
        <v>714</v>
      </c>
      <c r="I127" s="264" t="s">
        <v>704</v>
      </c>
      <c r="J127" s="264">
        <v>15</v>
      </c>
      <c r="K127" s="307"/>
    </row>
    <row r="128" ht="15" customHeight="1">
      <c r="B128" s="305"/>
      <c r="C128" s="287" t="s">
        <v>715</v>
      </c>
      <c r="D128" s="287"/>
      <c r="E128" s="287"/>
      <c r="F128" s="288" t="s">
        <v>708</v>
      </c>
      <c r="G128" s="287"/>
      <c r="H128" s="287" t="s">
        <v>716</v>
      </c>
      <c r="I128" s="287" t="s">
        <v>704</v>
      </c>
      <c r="J128" s="287">
        <v>15</v>
      </c>
      <c r="K128" s="307"/>
    </row>
    <row r="129" ht="15" customHeight="1">
      <c r="B129" s="305"/>
      <c r="C129" s="287" t="s">
        <v>717</v>
      </c>
      <c r="D129" s="287"/>
      <c r="E129" s="287"/>
      <c r="F129" s="288" t="s">
        <v>708</v>
      </c>
      <c r="G129" s="287"/>
      <c r="H129" s="287" t="s">
        <v>718</v>
      </c>
      <c r="I129" s="287" t="s">
        <v>704</v>
      </c>
      <c r="J129" s="287">
        <v>20</v>
      </c>
      <c r="K129" s="307"/>
    </row>
    <row r="130" ht="15" customHeight="1">
      <c r="B130" s="305"/>
      <c r="C130" s="287" t="s">
        <v>719</v>
      </c>
      <c r="D130" s="287"/>
      <c r="E130" s="287"/>
      <c r="F130" s="288" t="s">
        <v>708</v>
      </c>
      <c r="G130" s="287"/>
      <c r="H130" s="287" t="s">
        <v>720</v>
      </c>
      <c r="I130" s="287" t="s">
        <v>704</v>
      </c>
      <c r="J130" s="287">
        <v>20</v>
      </c>
      <c r="K130" s="307"/>
    </row>
    <row r="131" ht="15" customHeight="1">
      <c r="B131" s="305"/>
      <c r="C131" s="264" t="s">
        <v>707</v>
      </c>
      <c r="D131" s="264"/>
      <c r="E131" s="264"/>
      <c r="F131" s="285" t="s">
        <v>708</v>
      </c>
      <c r="G131" s="264"/>
      <c r="H131" s="264" t="s">
        <v>741</v>
      </c>
      <c r="I131" s="264" t="s">
        <v>704</v>
      </c>
      <c r="J131" s="264">
        <v>50</v>
      </c>
      <c r="K131" s="307"/>
    </row>
    <row r="132" ht="15" customHeight="1">
      <c r="B132" s="305"/>
      <c r="C132" s="264" t="s">
        <v>721</v>
      </c>
      <c r="D132" s="264"/>
      <c r="E132" s="264"/>
      <c r="F132" s="285" t="s">
        <v>708</v>
      </c>
      <c r="G132" s="264"/>
      <c r="H132" s="264" t="s">
        <v>741</v>
      </c>
      <c r="I132" s="264" t="s">
        <v>704</v>
      </c>
      <c r="J132" s="264">
        <v>50</v>
      </c>
      <c r="K132" s="307"/>
    </row>
    <row r="133" ht="15" customHeight="1">
      <c r="B133" s="305"/>
      <c r="C133" s="264" t="s">
        <v>727</v>
      </c>
      <c r="D133" s="264"/>
      <c r="E133" s="264"/>
      <c r="F133" s="285" t="s">
        <v>708</v>
      </c>
      <c r="G133" s="264"/>
      <c r="H133" s="264" t="s">
        <v>741</v>
      </c>
      <c r="I133" s="264" t="s">
        <v>704</v>
      </c>
      <c r="J133" s="264">
        <v>50</v>
      </c>
      <c r="K133" s="307"/>
    </row>
    <row r="134" ht="15" customHeight="1">
      <c r="B134" s="305"/>
      <c r="C134" s="264" t="s">
        <v>729</v>
      </c>
      <c r="D134" s="264"/>
      <c r="E134" s="264"/>
      <c r="F134" s="285" t="s">
        <v>708</v>
      </c>
      <c r="G134" s="264"/>
      <c r="H134" s="264" t="s">
        <v>741</v>
      </c>
      <c r="I134" s="264" t="s">
        <v>704</v>
      </c>
      <c r="J134" s="264">
        <v>50</v>
      </c>
      <c r="K134" s="307"/>
    </row>
    <row r="135" ht="15" customHeight="1">
      <c r="B135" s="305"/>
      <c r="C135" s="264" t="s">
        <v>127</v>
      </c>
      <c r="D135" s="264"/>
      <c r="E135" s="264"/>
      <c r="F135" s="285" t="s">
        <v>708</v>
      </c>
      <c r="G135" s="264"/>
      <c r="H135" s="264" t="s">
        <v>754</v>
      </c>
      <c r="I135" s="264" t="s">
        <v>704</v>
      </c>
      <c r="J135" s="264">
        <v>255</v>
      </c>
      <c r="K135" s="307"/>
    </row>
    <row r="136" ht="15" customHeight="1">
      <c r="B136" s="305"/>
      <c r="C136" s="264" t="s">
        <v>731</v>
      </c>
      <c r="D136" s="264"/>
      <c r="E136" s="264"/>
      <c r="F136" s="285" t="s">
        <v>702</v>
      </c>
      <c r="G136" s="264"/>
      <c r="H136" s="264" t="s">
        <v>755</v>
      </c>
      <c r="I136" s="264" t="s">
        <v>733</v>
      </c>
      <c r="J136" s="264"/>
      <c r="K136" s="307"/>
    </row>
    <row r="137" ht="15" customHeight="1">
      <c r="B137" s="305"/>
      <c r="C137" s="264" t="s">
        <v>734</v>
      </c>
      <c r="D137" s="264"/>
      <c r="E137" s="264"/>
      <c r="F137" s="285" t="s">
        <v>702</v>
      </c>
      <c r="G137" s="264"/>
      <c r="H137" s="264" t="s">
        <v>756</v>
      </c>
      <c r="I137" s="264" t="s">
        <v>736</v>
      </c>
      <c r="J137" s="264"/>
      <c r="K137" s="307"/>
    </row>
    <row r="138" ht="15" customHeight="1">
      <c r="B138" s="305"/>
      <c r="C138" s="264" t="s">
        <v>737</v>
      </c>
      <c r="D138" s="264"/>
      <c r="E138" s="264"/>
      <c r="F138" s="285" t="s">
        <v>702</v>
      </c>
      <c r="G138" s="264"/>
      <c r="H138" s="264" t="s">
        <v>737</v>
      </c>
      <c r="I138" s="264" t="s">
        <v>736</v>
      </c>
      <c r="J138" s="264"/>
      <c r="K138" s="307"/>
    </row>
    <row r="139" ht="15" customHeight="1">
      <c r="B139" s="305"/>
      <c r="C139" s="264" t="s">
        <v>35</v>
      </c>
      <c r="D139" s="264"/>
      <c r="E139" s="264"/>
      <c r="F139" s="285" t="s">
        <v>702</v>
      </c>
      <c r="G139" s="264"/>
      <c r="H139" s="264" t="s">
        <v>757</v>
      </c>
      <c r="I139" s="264" t="s">
        <v>736</v>
      </c>
      <c r="J139" s="264"/>
      <c r="K139" s="307"/>
    </row>
    <row r="140" ht="15" customHeight="1">
      <c r="B140" s="305"/>
      <c r="C140" s="264" t="s">
        <v>758</v>
      </c>
      <c r="D140" s="264"/>
      <c r="E140" s="264"/>
      <c r="F140" s="285" t="s">
        <v>702</v>
      </c>
      <c r="G140" s="264"/>
      <c r="H140" s="264" t="s">
        <v>759</v>
      </c>
      <c r="I140" s="264" t="s">
        <v>736</v>
      </c>
      <c r="J140" s="264"/>
      <c r="K140" s="307"/>
    </row>
    <row r="141" ht="15" customHeight="1">
      <c r="B141" s="308"/>
      <c r="C141" s="309"/>
      <c r="D141" s="309"/>
      <c r="E141" s="309"/>
      <c r="F141" s="309"/>
      <c r="G141" s="309"/>
      <c r="H141" s="309"/>
      <c r="I141" s="309"/>
      <c r="J141" s="309"/>
      <c r="K141" s="310"/>
    </row>
    <row r="142" ht="18.75" customHeight="1">
      <c r="B142" s="260"/>
      <c r="C142" s="260"/>
      <c r="D142" s="260"/>
      <c r="E142" s="260"/>
      <c r="F142" s="297"/>
      <c r="G142" s="260"/>
      <c r="H142" s="260"/>
      <c r="I142" s="260"/>
      <c r="J142" s="260"/>
      <c r="K142" s="260"/>
    </row>
    <row r="143" ht="18.75" customHeight="1">
      <c r="B143" s="271"/>
      <c r="C143" s="271"/>
      <c r="D143" s="271"/>
      <c r="E143" s="271"/>
      <c r="F143" s="271"/>
      <c r="G143" s="271"/>
      <c r="H143" s="271"/>
      <c r="I143" s="271"/>
      <c r="J143" s="271"/>
      <c r="K143" s="271"/>
    </row>
    <row r="144" ht="7.5" customHeight="1">
      <c r="B144" s="272"/>
      <c r="C144" s="273"/>
      <c r="D144" s="273"/>
      <c r="E144" s="273"/>
      <c r="F144" s="273"/>
      <c r="G144" s="273"/>
      <c r="H144" s="273"/>
      <c r="I144" s="273"/>
      <c r="J144" s="273"/>
      <c r="K144" s="274"/>
    </row>
    <row r="145" ht="45" customHeight="1">
      <c r="B145" s="275"/>
      <c r="C145" s="276" t="s">
        <v>760</v>
      </c>
      <c r="D145" s="276"/>
      <c r="E145" s="276"/>
      <c r="F145" s="276"/>
      <c r="G145" s="276"/>
      <c r="H145" s="276"/>
      <c r="I145" s="276"/>
      <c r="J145" s="276"/>
      <c r="K145" s="277"/>
    </row>
    <row r="146" ht="17.25" customHeight="1">
      <c r="B146" s="275"/>
      <c r="C146" s="278" t="s">
        <v>696</v>
      </c>
      <c r="D146" s="278"/>
      <c r="E146" s="278"/>
      <c r="F146" s="278" t="s">
        <v>697</v>
      </c>
      <c r="G146" s="279"/>
      <c r="H146" s="278" t="s">
        <v>122</v>
      </c>
      <c r="I146" s="278" t="s">
        <v>54</v>
      </c>
      <c r="J146" s="278" t="s">
        <v>698</v>
      </c>
      <c r="K146" s="277"/>
    </row>
    <row r="147" ht="17.25" customHeight="1">
      <c r="B147" s="275"/>
      <c r="C147" s="280" t="s">
        <v>699</v>
      </c>
      <c r="D147" s="280"/>
      <c r="E147" s="280"/>
      <c r="F147" s="281" t="s">
        <v>700</v>
      </c>
      <c r="G147" s="282"/>
      <c r="H147" s="280"/>
      <c r="I147" s="280"/>
      <c r="J147" s="280" t="s">
        <v>701</v>
      </c>
      <c r="K147" s="277"/>
    </row>
    <row r="148" ht="5.25" customHeight="1">
      <c r="B148" s="286"/>
      <c r="C148" s="283"/>
      <c r="D148" s="283"/>
      <c r="E148" s="283"/>
      <c r="F148" s="283"/>
      <c r="G148" s="284"/>
      <c r="H148" s="283"/>
      <c r="I148" s="283"/>
      <c r="J148" s="283"/>
      <c r="K148" s="307"/>
    </row>
    <row r="149" ht="15" customHeight="1">
      <c r="B149" s="286"/>
      <c r="C149" s="311" t="s">
        <v>705</v>
      </c>
      <c r="D149" s="264"/>
      <c r="E149" s="264"/>
      <c r="F149" s="312" t="s">
        <v>702</v>
      </c>
      <c r="G149" s="264"/>
      <c r="H149" s="311" t="s">
        <v>741</v>
      </c>
      <c r="I149" s="311" t="s">
        <v>704</v>
      </c>
      <c r="J149" s="311">
        <v>120</v>
      </c>
      <c r="K149" s="307"/>
    </row>
    <row r="150" ht="15" customHeight="1">
      <c r="B150" s="286"/>
      <c r="C150" s="311" t="s">
        <v>750</v>
      </c>
      <c r="D150" s="264"/>
      <c r="E150" s="264"/>
      <c r="F150" s="312" t="s">
        <v>702</v>
      </c>
      <c r="G150" s="264"/>
      <c r="H150" s="311" t="s">
        <v>761</v>
      </c>
      <c r="I150" s="311" t="s">
        <v>704</v>
      </c>
      <c r="J150" s="311" t="s">
        <v>752</v>
      </c>
      <c r="K150" s="307"/>
    </row>
    <row r="151" ht="15" customHeight="1">
      <c r="B151" s="286"/>
      <c r="C151" s="311" t="s">
        <v>81</v>
      </c>
      <c r="D151" s="264"/>
      <c r="E151" s="264"/>
      <c r="F151" s="312" t="s">
        <v>702</v>
      </c>
      <c r="G151" s="264"/>
      <c r="H151" s="311" t="s">
        <v>762</v>
      </c>
      <c r="I151" s="311" t="s">
        <v>704</v>
      </c>
      <c r="J151" s="311" t="s">
        <v>752</v>
      </c>
      <c r="K151" s="307"/>
    </row>
    <row r="152" ht="15" customHeight="1">
      <c r="B152" s="286"/>
      <c r="C152" s="311" t="s">
        <v>707</v>
      </c>
      <c r="D152" s="264"/>
      <c r="E152" s="264"/>
      <c r="F152" s="312" t="s">
        <v>708</v>
      </c>
      <c r="G152" s="264"/>
      <c r="H152" s="311" t="s">
        <v>741</v>
      </c>
      <c r="I152" s="311" t="s">
        <v>704</v>
      </c>
      <c r="J152" s="311">
        <v>50</v>
      </c>
      <c r="K152" s="307"/>
    </row>
    <row r="153" ht="15" customHeight="1">
      <c r="B153" s="286"/>
      <c r="C153" s="311" t="s">
        <v>710</v>
      </c>
      <c r="D153" s="264"/>
      <c r="E153" s="264"/>
      <c r="F153" s="312" t="s">
        <v>702</v>
      </c>
      <c r="G153" s="264"/>
      <c r="H153" s="311" t="s">
        <v>741</v>
      </c>
      <c r="I153" s="311" t="s">
        <v>712</v>
      </c>
      <c r="J153" s="311"/>
      <c r="K153" s="307"/>
    </row>
    <row r="154" ht="15" customHeight="1">
      <c r="B154" s="286"/>
      <c r="C154" s="311" t="s">
        <v>721</v>
      </c>
      <c r="D154" s="264"/>
      <c r="E154" s="264"/>
      <c r="F154" s="312" t="s">
        <v>708</v>
      </c>
      <c r="G154" s="264"/>
      <c r="H154" s="311" t="s">
        <v>741</v>
      </c>
      <c r="I154" s="311" t="s">
        <v>704</v>
      </c>
      <c r="J154" s="311">
        <v>50</v>
      </c>
      <c r="K154" s="307"/>
    </row>
    <row r="155" ht="15" customHeight="1">
      <c r="B155" s="286"/>
      <c r="C155" s="311" t="s">
        <v>729</v>
      </c>
      <c r="D155" s="264"/>
      <c r="E155" s="264"/>
      <c r="F155" s="312" t="s">
        <v>708</v>
      </c>
      <c r="G155" s="264"/>
      <c r="H155" s="311" t="s">
        <v>741</v>
      </c>
      <c r="I155" s="311" t="s">
        <v>704</v>
      </c>
      <c r="J155" s="311">
        <v>50</v>
      </c>
      <c r="K155" s="307"/>
    </row>
    <row r="156" ht="15" customHeight="1">
      <c r="B156" s="286"/>
      <c r="C156" s="311" t="s">
        <v>727</v>
      </c>
      <c r="D156" s="264"/>
      <c r="E156" s="264"/>
      <c r="F156" s="312" t="s">
        <v>708</v>
      </c>
      <c r="G156" s="264"/>
      <c r="H156" s="311" t="s">
        <v>741</v>
      </c>
      <c r="I156" s="311" t="s">
        <v>704</v>
      </c>
      <c r="J156" s="311">
        <v>50</v>
      </c>
      <c r="K156" s="307"/>
    </row>
    <row r="157" ht="15" customHeight="1">
      <c r="B157" s="286"/>
      <c r="C157" s="311" t="s">
        <v>110</v>
      </c>
      <c r="D157" s="264"/>
      <c r="E157" s="264"/>
      <c r="F157" s="312" t="s">
        <v>702</v>
      </c>
      <c r="G157" s="264"/>
      <c r="H157" s="311" t="s">
        <v>763</v>
      </c>
      <c r="I157" s="311" t="s">
        <v>704</v>
      </c>
      <c r="J157" s="311" t="s">
        <v>764</v>
      </c>
      <c r="K157" s="307"/>
    </row>
    <row r="158" ht="15" customHeight="1">
      <c r="B158" s="286"/>
      <c r="C158" s="311" t="s">
        <v>765</v>
      </c>
      <c r="D158" s="264"/>
      <c r="E158" s="264"/>
      <c r="F158" s="312" t="s">
        <v>702</v>
      </c>
      <c r="G158" s="264"/>
      <c r="H158" s="311" t="s">
        <v>766</v>
      </c>
      <c r="I158" s="311" t="s">
        <v>736</v>
      </c>
      <c r="J158" s="311"/>
      <c r="K158" s="307"/>
    </row>
    <row r="159" ht="15" customHeight="1">
      <c r="B159" s="313"/>
      <c r="C159" s="295"/>
      <c r="D159" s="295"/>
      <c r="E159" s="295"/>
      <c r="F159" s="295"/>
      <c r="G159" s="295"/>
      <c r="H159" s="295"/>
      <c r="I159" s="295"/>
      <c r="J159" s="295"/>
      <c r="K159" s="314"/>
    </row>
    <row r="160" ht="18.75" customHeight="1">
      <c r="B160" s="260"/>
      <c r="C160" s="264"/>
      <c r="D160" s="264"/>
      <c r="E160" s="264"/>
      <c r="F160" s="285"/>
      <c r="G160" s="264"/>
      <c r="H160" s="264"/>
      <c r="I160" s="264"/>
      <c r="J160" s="264"/>
      <c r="K160" s="260"/>
    </row>
    <row r="161" ht="18.75" customHeight="1">
      <c r="B161" s="271"/>
      <c r="C161" s="271"/>
      <c r="D161" s="271"/>
      <c r="E161" s="271"/>
      <c r="F161" s="271"/>
      <c r="G161" s="271"/>
      <c r="H161" s="271"/>
      <c r="I161" s="271"/>
      <c r="J161" s="271"/>
      <c r="K161" s="271"/>
    </row>
    <row r="162" ht="7.5" customHeight="1">
      <c r="B162" s="250"/>
      <c r="C162" s="251"/>
      <c r="D162" s="251"/>
      <c r="E162" s="251"/>
      <c r="F162" s="251"/>
      <c r="G162" s="251"/>
      <c r="H162" s="251"/>
      <c r="I162" s="251"/>
      <c r="J162" s="251"/>
      <c r="K162" s="252"/>
    </row>
    <row r="163" ht="45" customHeight="1">
      <c r="B163" s="253"/>
      <c r="C163" s="254" t="s">
        <v>767</v>
      </c>
      <c r="D163" s="254"/>
      <c r="E163" s="254"/>
      <c r="F163" s="254"/>
      <c r="G163" s="254"/>
      <c r="H163" s="254"/>
      <c r="I163" s="254"/>
      <c r="J163" s="254"/>
      <c r="K163" s="255"/>
    </row>
    <row r="164" ht="17.25" customHeight="1">
      <c r="B164" s="253"/>
      <c r="C164" s="278" t="s">
        <v>696</v>
      </c>
      <c r="D164" s="278"/>
      <c r="E164" s="278"/>
      <c r="F164" s="278" t="s">
        <v>697</v>
      </c>
      <c r="G164" s="315"/>
      <c r="H164" s="316" t="s">
        <v>122</v>
      </c>
      <c r="I164" s="316" t="s">
        <v>54</v>
      </c>
      <c r="J164" s="278" t="s">
        <v>698</v>
      </c>
      <c r="K164" s="255"/>
    </row>
    <row r="165" ht="17.25" customHeight="1">
      <c r="B165" s="256"/>
      <c r="C165" s="280" t="s">
        <v>699</v>
      </c>
      <c r="D165" s="280"/>
      <c r="E165" s="280"/>
      <c r="F165" s="281" t="s">
        <v>700</v>
      </c>
      <c r="G165" s="317"/>
      <c r="H165" s="318"/>
      <c r="I165" s="318"/>
      <c r="J165" s="280" t="s">
        <v>701</v>
      </c>
      <c r="K165" s="258"/>
    </row>
    <row r="166" ht="5.25" customHeight="1">
      <c r="B166" s="286"/>
      <c r="C166" s="283"/>
      <c r="D166" s="283"/>
      <c r="E166" s="283"/>
      <c r="F166" s="283"/>
      <c r="G166" s="284"/>
      <c r="H166" s="283"/>
      <c r="I166" s="283"/>
      <c r="J166" s="283"/>
      <c r="K166" s="307"/>
    </row>
    <row r="167" ht="15" customHeight="1">
      <c r="B167" s="286"/>
      <c r="C167" s="264" t="s">
        <v>705</v>
      </c>
      <c r="D167" s="264"/>
      <c r="E167" s="264"/>
      <c r="F167" s="285" t="s">
        <v>702</v>
      </c>
      <c r="G167" s="264"/>
      <c r="H167" s="264" t="s">
        <v>741</v>
      </c>
      <c r="I167" s="264" t="s">
        <v>704</v>
      </c>
      <c r="J167" s="264">
        <v>120</v>
      </c>
      <c r="K167" s="307"/>
    </row>
    <row r="168" ht="15" customHeight="1">
      <c r="B168" s="286"/>
      <c r="C168" s="264" t="s">
        <v>750</v>
      </c>
      <c r="D168" s="264"/>
      <c r="E168" s="264"/>
      <c r="F168" s="285" t="s">
        <v>702</v>
      </c>
      <c r="G168" s="264"/>
      <c r="H168" s="264" t="s">
        <v>751</v>
      </c>
      <c r="I168" s="264" t="s">
        <v>704</v>
      </c>
      <c r="J168" s="264" t="s">
        <v>752</v>
      </c>
      <c r="K168" s="307"/>
    </row>
    <row r="169" ht="15" customHeight="1">
      <c r="B169" s="286"/>
      <c r="C169" s="264" t="s">
        <v>81</v>
      </c>
      <c r="D169" s="264"/>
      <c r="E169" s="264"/>
      <c r="F169" s="285" t="s">
        <v>702</v>
      </c>
      <c r="G169" s="264"/>
      <c r="H169" s="264" t="s">
        <v>768</v>
      </c>
      <c r="I169" s="264" t="s">
        <v>704</v>
      </c>
      <c r="J169" s="264" t="s">
        <v>752</v>
      </c>
      <c r="K169" s="307"/>
    </row>
    <row r="170" ht="15" customHeight="1">
      <c r="B170" s="286"/>
      <c r="C170" s="264" t="s">
        <v>707</v>
      </c>
      <c r="D170" s="264"/>
      <c r="E170" s="264"/>
      <c r="F170" s="285" t="s">
        <v>708</v>
      </c>
      <c r="G170" s="264"/>
      <c r="H170" s="264" t="s">
        <v>768</v>
      </c>
      <c r="I170" s="264" t="s">
        <v>704</v>
      </c>
      <c r="J170" s="264">
        <v>50</v>
      </c>
      <c r="K170" s="307"/>
    </row>
    <row r="171" ht="15" customHeight="1">
      <c r="B171" s="286"/>
      <c r="C171" s="264" t="s">
        <v>710</v>
      </c>
      <c r="D171" s="264"/>
      <c r="E171" s="264"/>
      <c r="F171" s="285" t="s">
        <v>702</v>
      </c>
      <c r="G171" s="264"/>
      <c r="H171" s="264" t="s">
        <v>768</v>
      </c>
      <c r="I171" s="264" t="s">
        <v>712</v>
      </c>
      <c r="J171" s="264"/>
      <c r="K171" s="307"/>
    </row>
    <row r="172" ht="15" customHeight="1">
      <c r="B172" s="286"/>
      <c r="C172" s="264" t="s">
        <v>721</v>
      </c>
      <c r="D172" s="264"/>
      <c r="E172" s="264"/>
      <c r="F172" s="285" t="s">
        <v>708</v>
      </c>
      <c r="G172" s="264"/>
      <c r="H172" s="264" t="s">
        <v>768</v>
      </c>
      <c r="I172" s="264" t="s">
        <v>704</v>
      </c>
      <c r="J172" s="264">
        <v>50</v>
      </c>
      <c r="K172" s="307"/>
    </row>
    <row r="173" ht="15" customHeight="1">
      <c r="B173" s="286"/>
      <c r="C173" s="264" t="s">
        <v>729</v>
      </c>
      <c r="D173" s="264"/>
      <c r="E173" s="264"/>
      <c r="F173" s="285" t="s">
        <v>708</v>
      </c>
      <c r="G173" s="264"/>
      <c r="H173" s="264" t="s">
        <v>768</v>
      </c>
      <c r="I173" s="264" t="s">
        <v>704</v>
      </c>
      <c r="J173" s="264">
        <v>50</v>
      </c>
      <c r="K173" s="307"/>
    </row>
    <row r="174" ht="15" customHeight="1">
      <c r="B174" s="286"/>
      <c r="C174" s="264" t="s">
        <v>727</v>
      </c>
      <c r="D174" s="264"/>
      <c r="E174" s="264"/>
      <c r="F174" s="285" t="s">
        <v>708</v>
      </c>
      <c r="G174" s="264"/>
      <c r="H174" s="264" t="s">
        <v>768</v>
      </c>
      <c r="I174" s="264" t="s">
        <v>704</v>
      </c>
      <c r="J174" s="264">
        <v>50</v>
      </c>
      <c r="K174" s="307"/>
    </row>
    <row r="175" ht="15" customHeight="1">
      <c r="B175" s="286"/>
      <c r="C175" s="264" t="s">
        <v>121</v>
      </c>
      <c r="D175" s="264"/>
      <c r="E175" s="264"/>
      <c r="F175" s="285" t="s">
        <v>702</v>
      </c>
      <c r="G175" s="264"/>
      <c r="H175" s="264" t="s">
        <v>769</v>
      </c>
      <c r="I175" s="264" t="s">
        <v>770</v>
      </c>
      <c r="J175" s="264"/>
      <c r="K175" s="307"/>
    </row>
    <row r="176" ht="15" customHeight="1">
      <c r="B176" s="286"/>
      <c r="C176" s="264" t="s">
        <v>54</v>
      </c>
      <c r="D176" s="264"/>
      <c r="E176" s="264"/>
      <c r="F176" s="285" t="s">
        <v>702</v>
      </c>
      <c r="G176" s="264"/>
      <c r="H176" s="264" t="s">
        <v>771</v>
      </c>
      <c r="I176" s="264" t="s">
        <v>772</v>
      </c>
      <c r="J176" s="264">
        <v>1</v>
      </c>
      <c r="K176" s="307"/>
    </row>
    <row r="177" ht="15" customHeight="1">
      <c r="B177" s="286"/>
      <c r="C177" s="264" t="s">
        <v>50</v>
      </c>
      <c r="D177" s="264"/>
      <c r="E177" s="264"/>
      <c r="F177" s="285" t="s">
        <v>702</v>
      </c>
      <c r="G177" s="264"/>
      <c r="H177" s="264" t="s">
        <v>773</v>
      </c>
      <c r="I177" s="264" t="s">
        <v>704</v>
      </c>
      <c r="J177" s="264">
        <v>20</v>
      </c>
      <c r="K177" s="307"/>
    </row>
    <row r="178" ht="15" customHeight="1">
      <c r="B178" s="286"/>
      <c r="C178" s="264" t="s">
        <v>122</v>
      </c>
      <c r="D178" s="264"/>
      <c r="E178" s="264"/>
      <c r="F178" s="285" t="s">
        <v>702</v>
      </c>
      <c r="G178" s="264"/>
      <c r="H178" s="264" t="s">
        <v>774</v>
      </c>
      <c r="I178" s="264" t="s">
        <v>704</v>
      </c>
      <c r="J178" s="264">
        <v>255</v>
      </c>
      <c r="K178" s="307"/>
    </row>
    <row r="179" ht="15" customHeight="1">
      <c r="B179" s="286"/>
      <c r="C179" s="264" t="s">
        <v>123</v>
      </c>
      <c r="D179" s="264"/>
      <c r="E179" s="264"/>
      <c r="F179" s="285" t="s">
        <v>702</v>
      </c>
      <c r="G179" s="264"/>
      <c r="H179" s="264" t="s">
        <v>667</v>
      </c>
      <c r="I179" s="264" t="s">
        <v>704</v>
      </c>
      <c r="J179" s="264">
        <v>10</v>
      </c>
      <c r="K179" s="307"/>
    </row>
    <row r="180" ht="15" customHeight="1">
      <c r="B180" s="286"/>
      <c r="C180" s="264" t="s">
        <v>124</v>
      </c>
      <c r="D180" s="264"/>
      <c r="E180" s="264"/>
      <c r="F180" s="285" t="s">
        <v>702</v>
      </c>
      <c r="G180" s="264"/>
      <c r="H180" s="264" t="s">
        <v>775</v>
      </c>
      <c r="I180" s="264" t="s">
        <v>736</v>
      </c>
      <c r="J180" s="264"/>
      <c r="K180" s="307"/>
    </row>
    <row r="181" ht="15" customHeight="1">
      <c r="B181" s="286"/>
      <c r="C181" s="264" t="s">
        <v>776</v>
      </c>
      <c r="D181" s="264"/>
      <c r="E181" s="264"/>
      <c r="F181" s="285" t="s">
        <v>702</v>
      </c>
      <c r="G181" s="264"/>
      <c r="H181" s="264" t="s">
        <v>777</v>
      </c>
      <c r="I181" s="264" t="s">
        <v>736</v>
      </c>
      <c r="J181" s="264"/>
      <c r="K181" s="307"/>
    </row>
    <row r="182" ht="15" customHeight="1">
      <c r="B182" s="286"/>
      <c r="C182" s="264" t="s">
        <v>765</v>
      </c>
      <c r="D182" s="264"/>
      <c r="E182" s="264"/>
      <c r="F182" s="285" t="s">
        <v>702</v>
      </c>
      <c r="G182" s="264"/>
      <c r="H182" s="264" t="s">
        <v>778</v>
      </c>
      <c r="I182" s="264" t="s">
        <v>736</v>
      </c>
      <c r="J182" s="264"/>
      <c r="K182" s="307"/>
    </row>
    <row r="183" ht="15" customHeight="1">
      <c r="B183" s="286"/>
      <c r="C183" s="264" t="s">
        <v>126</v>
      </c>
      <c r="D183" s="264"/>
      <c r="E183" s="264"/>
      <c r="F183" s="285" t="s">
        <v>708</v>
      </c>
      <c r="G183" s="264"/>
      <c r="H183" s="264" t="s">
        <v>779</v>
      </c>
      <c r="I183" s="264" t="s">
        <v>704</v>
      </c>
      <c r="J183" s="264">
        <v>50</v>
      </c>
      <c r="K183" s="307"/>
    </row>
    <row r="184" ht="15" customHeight="1">
      <c r="B184" s="286"/>
      <c r="C184" s="264" t="s">
        <v>780</v>
      </c>
      <c r="D184" s="264"/>
      <c r="E184" s="264"/>
      <c r="F184" s="285" t="s">
        <v>708</v>
      </c>
      <c r="G184" s="264"/>
      <c r="H184" s="264" t="s">
        <v>781</v>
      </c>
      <c r="I184" s="264" t="s">
        <v>782</v>
      </c>
      <c r="J184" s="264"/>
      <c r="K184" s="307"/>
    </row>
    <row r="185" ht="15" customHeight="1">
      <c r="B185" s="286"/>
      <c r="C185" s="264" t="s">
        <v>783</v>
      </c>
      <c r="D185" s="264"/>
      <c r="E185" s="264"/>
      <c r="F185" s="285" t="s">
        <v>708</v>
      </c>
      <c r="G185" s="264"/>
      <c r="H185" s="264" t="s">
        <v>784</v>
      </c>
      <c r="I185" s="264" t="s">
        <v>782</v>
      </c>
      <c r="J185" s="264"/>
      <c r="K185" s="307"/>
    </row>
    <row r="186" ht="15" customHeight="1">
      <c r="B186" s="286"/>
      <c r="C186" s="264" t="s">
        <v>785</v>
      </c>
      <c r="D186" s="264"/>
      <c r="E186" s="264"/>
      <c r="F186" s="285" t="s">
        <v>708</v>
      </c>
      <c r="G186" s="264"/>
      <c r="H186" s="264" t="s">
        <v>786</v>
      </c>
      <c r="I186" s="264" t="s">
        <v>782</v>
      </c>
      <c r="J186" s="264"/>
      <c r="K186" s="307"/>
    </row>
    <row r="187" ht="15" customHeight="1">
      <c r="B187" s="286"/>
      <c r="C187" s="319" t="s">
        <v>787</v>
      </c>
      <c r="D187" s="264"/>
      <c r="E187" s="264"/>
      <c r="F187" s="285" t="s">
        <v>708</v>
      </c>
      <c r="G187" s="264"/>
      <c r="H187" s="264" t="s">
        <v>788</v>
      </c>
      <c r="I187" s="264" t="s">
        <v>789</v>
      </c>
      <c r="J187" s="320" t="s">
        <v>790</v>
      </c>
      <c r="K187" s="307"/>
    </row>
    <row r="188" ht="15" customHeight="1">
      <c r="B188" s="286"/>
      <c r="C188" s="270" t="s">
        <v>39</v>
      </c>
      <c r="D188" s="264"/>
      <c r="E188" s="264"/>
      <c r="F188" s="285" t="s">
        <v>702</v>
      </c>
      <c r="G188" s="264"/>
      <c r="H188" s="260" t="s">
        <v>791</v>
      </c>
      <c r="I188" s="264" t="s">
        <v>792</v>
      </c>
      <c r="J188" s="264"/>
      <c r="K188" s="307"/>
    </row>
    <row r="189" ht="15" customHeight="1">
      <c r="B189" s="286"/>
      <c r="C189" s="270" t="s">
        <v>793</v>
      </c>
      <c r="D189" s="264"/>
      <c r="E189" s="264"/>
      <c r="F189" s="285" t="s">
        <v>702</v>
      </c>
      <c r="G189" s="264"/>
      <c r="H189" s="264" t="s">
        <v>794</v>
      </c>
      <c r="I189" s="264" t="s">
        <v>736</v>
      </c>
      <c r="J189" s="264"/>
      <c r="K189" s="307"/>
    </row>
    <row r="190" ht="15" customHeight="1">
      <c r="B190" s="286"/>
      <c r="C190" s="270" t="s">
        <v>795</v>
      </c>
      <c r="D190" s="264"/>
      <c r="E190" s="264"/>
      <c r="F190" s="285" t="s">
        <v>702</v>
      </c>
      <c r="G190" s="264"/>
      <c r="H190" s="264" t="s">
        <v>796</v>
      </c>
      <c r="I190" s="264" t="s">
        <v>736</v>
      </c>
      <c r="J190" s="264"/>
      <c r="K190" s="307"/>
    </row>
    <row r="191" ht="15" customHeight="1">
      <c r="B191" s="286"/>
      <c r="C191" s="270" t="s">
        <v>797</v>
      </c>
      <c r="D191" s="264"/>
      <c r="E191" s="264"/>
      <c r="F191" s="285" t="s">
        <v>708</v>
      </c>
      <c r="G191" s="264"/>
      <c r="H191" s="264" t="s">
        <v>798</v>
      </c>
      <c r="I191" s="264" t="s">
        <v>736</v>
      </c>
      <c r="J191" s="264"/>
      <c r="K191" s="307"/>
    </row>
    <row r="192" ht="15" customHeight="1">
      <c r="B192" s="313"/>
      <c r="C192" s="321"/>
      <c r="D192" s="295"/>
      <c r="E192" s="295"/>
      <c r="F192" s="295"/>
      <c r="G192" s="295"/>
      <c r="H192" s="295"/>
      <c r="I192" s="295"/>
      <c r="J192" s="295"/>
      <c r="K192" s="314"/>
    </row>
    <row r="193" ht="18.75" customHeight="1">
      <c r="B193" s="260"/>
      <c r="C193" s="264"/>
      <c r="D193" s="264"/>
      <c r="E193" s="264"/>
      <c r="F193" s="285"/>
      <c r="G193" s="264"/>
      <c r="H193" s="264"/>
      <c r="I193" s="264"/>
      <c r="J193" s="264"/>
      <c r="K193" s="260"/>
    </row>
    <row r="194" ht="18.75" customHeight="1">
      <c r="B194" s="260"/>
      <c r="C194" s="264"/>
      <c r="D194" s="264"/>
      <c r="E194" s="264"/>
      <c r="F194" s="285"/>
      <c r="G194" s="264"/>
      <c r="H194" s="264"/>
      <c r="I194" s="264"/>
      <c r="J194" s="264"/>
      <c r="K194" s="260"/>
    </row>
    <row r="195" ht="18.75" customHeight="1">
      <c r="B195" s="271"/>
      <c r="C195" s="271"/>
      <c r="D195" s="271"/>
      <c r="E195" s="271"/>
      <c r="F195" s="271"/>
      <c r="G195" s="271"/>
      <c r="H195" s="271"/>
      <c r="I195" s="271"/>
      <c r="J195" s="271"/>
      <c r="K195" s="271"/>
    </row>
    <row r="196" ht="13.5">
      <c r="B196" s="250"/>
      <c r="C196" s="251"/>
      <c r="D196" s="251"/>
      <c r="E196" s="251"/>
      <c r="F196" s="251"/>
      <c r="G196" s="251"/>
      <c r="H196" s="251"/>
      <c r="I196" s="251"/>
      <c r="J196" s="251"/>
      <c r="K196" s="252"/>
    </row>
    <row r="197" ht="21">
      <c r="B197" s="253"/>
      <c r="C197" s="254" t="s">
        <v>799</v>
      </c>
      <c r="D197" s="254"/>
      <c r="E197" s="254"/>
      <c r="F197" s="254"/>
      <c r="G197" s="254"/>
      <c r="H197" s="254"/>
      <c r="I197" s="254"/>
      <c r="J197" s="254"/>
      <c r="K197" s="255"/>
    </row>
    <row r="198" ht="25.5" customHeight="1">
      <c r="B198" s="253"/>
      <c r="C198" s="322" t="s">
        <v>800</v>
      </c>
      <c r="D198" s="322"/>
      <c r="E198" s="322"/>
      <c r="F198" s="322" t="s">
        <v>801</v>
      </c>
      <c r="G198" s="323"/>
      <c r="H198" s="322" t="s">
        <v>802</v>
      </c>
      <c r="I198" s="322"/>
      <c r="J198" s="322"/>
      <c r="K198" s="255"/>
    </row>
    <row r="199" ht="5.25" customHeight="1">
      <c r="B199" s="286"/>
      <c r="C199" s="283"/>
      <c r="D199" s="283"/>
      <c r="E199" s="283"/>
      <c r="F199" s="283"/>
      <c r="G199" s="264"/>
      <c r="H199" s="283"/>
      <c r="I199" s="283"/>
      <c r="J199" s="283"/>
      <c r="K199" s="307"/>
    </row>
    <row r="200" ht="15" customHeight="1">
      <c r="B200" s="286"/>
      <c r="C200" s="264" t="s">
        <v>792</v>
      </c>
      <c r="D200" s="264"/>
      <c r="E200" s="264"/>
      <c r="F200" s="285" t="s">
        <v>40</v>
      </c>
      <c r="G200" s="264"/>
      <c r="H200" s="264" t="s">
        <v>803</v>
      </c>
      <c r="I200" s="264"/>
      <c r="J200" s="264"/>
      <c r="K200" s="307"/>
    </row>
    <row r="201" ht="15" customHeight="1">
      <c r="B201" s="286"/>
      <c r="C201" s="292"/>
      <c r="D201" s="264"/>
      <c r="E201" s="264"/>
      <c r="F201" s="285" t="s">
        <v>41</v>
      </c>
      <c r="G201" s="264"/>
      <c r="H201" s="264" t="s">
        <v>804</v>
      </c>
      <c r="I201" s="264"/>
      <c r="J201" s="264"/>
      <c r="K201" s="307"/>
    </row>
    <row r="202" ht="15" customHeight="1">
      <c r="B202" s="286"/>
      <c r="C202" s="292"/>
      <c r="D202" s="264"/>
      <c r="E202" s="264"/>
      <c r="F202" s="285" t="s">
        <v>44</v>
      </c>
      <c r="G202" s="264"/>
      <c r="H202" s="264" t="s">
        <v>805</v>
      </c>
      <c r="I202" s="264"/>
      <c r="J202" s="264"/>
      <c r="K202" s="307"/>
    </row>
    <row r="203" ht="15" customHeight="1">
      <c r="B203" s="286"/>
      <c r="C203" s="264"/>
      <c r="D203" s="264"/>
      <c r="E203" s="264"/>
      <c r="F203" s="285" t="s">
        <v>42</v>
      </c>
      <c r="G203" s="264"/>
      <c r="H203" s="264" t="s">
        <v>806</v>
      </c>
      <c r="I203" s="264"/>
      <c r="J203" s="264"/>
      <c r="K203" s="307"/>
    </row>
    <row r="204" ht="15" customHeight="1">
      <c r="B204" s="286"/>
      <c r="C204" s="264"/>
      <c r="D204" s="264"/>
      <c r="E204" s="264"/>
      <c r="F204" s="285" t="s">
        <v>43</v>
      </c>
      <c r="G204" s="264"/>
      <c r="H204" s="264" t="s">
        <v>807</v>
      </c>
      <c r="I204" s="264"/>
      <c r="J204" s="264"/>
      <c r="K204" s="307"/>
    </row>
    <row r="205" ht="15" customHeight="1">
      <c r="B205" s="286"/>
      <c r="C205" s="264"/>
      <c r="D205" s="264"/>
      <c r="E205" s="264"/>
      <c r="F205" s="285"/>
      <c r="G205" s="264"/>
      <c r="H205" s="264"/>
      <c r="I205" s="264"/>
      <c r="J205" s="264"/>
      <c r="K205" s="307"/>
    </row>
    <row r="206" ht="15" customHeight="1">
      <c r="B206" s="286"/>
      <c r="C206" s="264" t="s">
        <v>748</v>
      </c>
      <c r="D206" s="264"/>
      <c r="E206" s="264"/>
      <c r="F206" s="285" t="s">
        <v>75</v>
      </c>
      <c r="G206" s="264"/>
      <c r="H206" s="264" t="s">
        <v>808</v>
      </c>
      <c r="I206" s="264"/>
      <c r="J206" s="264"/>
      <c r="K206" s="307"/>
    </row>
    <row r="207" ht="15" customHeight="1">
      <c r="B207" s="286"/>
      <c r="C207" s="292"/>
      <c r="D207" s="264"/>
      <c r="E207" s="264"/>
      <c r="F207" s="285" t="s">
        <v>648</v>
      </c>
      <c r="G207" s="264"/>
      <c r="H207" s="264" t="s">
        <v>649</v>
      </c>
      <c r="I207" s="264"/>
      <c r="J207" s="264"/>
      <c r="K207" s="307"/>
    </row>
    <row r="208" ht="15" customHeight="1">
      <c r="B208" s="286"/>
      <c r="C208" s="264"/>
      <c r="D208" s="264"/>
      <c r="E208" s="264"/>
      <c r="F208" s="285" t="s">
        <v>646</v>
      </c>
      <c r="G208" s="264"/>
      <c r="H208" s="264" t="s">
        <v>809</v>
      </c>
      <c r="I208" s="264"/>
      <c r="J208" s="264"/>
      <c r="K208" s="307"/>
    </row>
    <row r="209" ht="15" customHeight="1">
      <c r="B209" s="324"/>
      <c r="C209" s="292"/>
      <c r="D209" s="292"/>
      <c r="E209" s="292"/>
      <c r="F209" s="285" t="s">
        <v>650</v>
      </c>
      <c r="G209" s="270"/>
      <c r="H209" s="311" t="s">
        <v>651</v>
      </c>
      <c r="I209" s="311"/>
      <c r="J209" s="311"/>
      <c r="K209" s="325"/>
    </row>
    <row r="210" ht="15" customHeight="1">
      <c r="B210" s="324"/>
      <c r="C210" s="292"/>
      <c r="D210" s="292"/>
      <c r="E210" s="292"/>
      <c r="F210" s="285" t="s">
        <v>496</v>
      </c>
      <c r="G210" s="270"/>
      <c r="H210" s="311" t="s">
        <v>810</v>
      </c>
      <c r="I210" s="311"/>
      <c r="J210" s="311"/>
      <c r="K210" s="325"/>
    </row>
    <row r="211" ht="15" customHeight="1">
      <c r="B211" s="324"/>
      <c r="C211" s="292"/>
      <c r="D211" s="292"/>
      <c r="E211" s="292"/>
      <c r="F211" s="326"/>
      <c r="G211" s="270"/>
      <c r="H211" s="327"/>
      <c r="I211" s="327"/>
      <c r="J211" s="327"/>
      <c r="K211" s="325"/>
    </row>
    <row r="212" ht="15" customHeight="1">
      <c r="B212" s="324"/>
      <c r="C212" s="264" t="s">
        <v>772</v>
      </c>
      <c r="D212" s="292"/>
      <c r="E212" s="292"/>
      <c r="F212" s="285">
        <v>1</v>
      </c>
      <c r="G212" s="270"/>
      <c r="H212" s="311" t="s">
        <v>811</v>
      </c>
      <c r="I212" s="311"/>
      <c r="J212" s="311"/>
      <c r="K212" s="325"/>
    </row>
    <row r="213" ht="15" customHeight="1">
      <c r="B213" s="324"/>
      <c r="C213" s="292"/>
      <c r="D213" s="292"/>
      <c r="E213" s="292"/>
      <c r="F213" s="285">
        <v>2</v>
      </c>
      <c r="G213" s="270"/>
      <c r="H213" s="311" t="s">
        <v>812</v>
      </c>
      <c r="I213" s="311"/>
      <c r="J213" s="311"/>
      <c r="K213" s="325"/>
    </row>
    <row r="214" ht="15" customHeight="1">
      <c r="B214" s="324"/>
      <c r="C214" s="292"/>
      <c r="D214" s="292"/>
      <c r="E214" s="292"/>
      <c r="F214" s="285">
        <v>3</v>
      </c>
      <c r="G214" s="270"/>
      <c r="H214" s="311" t="s">
        <v>813</v>
      </c>
      <c r="I214" s="311"/>
      <c r="J214" s="311"/>
      <c r="K214" s="325"/>
    </row>
    <row r="215" ht="15" customHeight="1">
      <c r="B215" s="324"/>
      <c r="C215" s="292"/>
      <c r="D215" s="292"/>
      <c r="E215" s="292"/>
      <c r="F215" s="285">
        <v>4</v>
      </c>
      <c r="G215" s="270"/>
      <c r="H215" s="311" t="s">
        <v>814</v>
      </c>
      <c r="I215" s="311"/>
      <c r="J215" s="311"/>
      <c r="K215" s="325"/>
    </row>
    <row r="216" ht="12.75" customHeight="1">
      <c r="B216" s="328"/>
      <c r="C216" s="329"/>
      <c r="D216" s="329"/>
      <c r="E216" s="329"/>
      <c r="F216" s="329"/>
      <c r="G216" s="329"/>
      <c r="H216" s="329"/>
      <c r="I216" s="329"/>
      <c r="J216" s="329"/>
      <c r="K216" s="330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DELL1-PC\DELL1</dc:creator>
  <cp:lastModifiedBy>DELL1-PC\DELL1</cp:lastModifiedBy>
  <dcterms:created xsi:type="dcterms:W3CDTF">2019-02-21T17:05:19Z</dcterms:created>
  <dcterms:modified xsi:type="dcterms:W3CDTF">2019-02-21T17:05:31Z</dcterms:modified>
</cp:coreProperties>
</file>